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CDTFABox\Box\CONTRACT\26-27 Contracts\4000 series\2026-4040 (XXXXX) (jh) IFB Armed Security Transportation Services\IFB\Draft\"/>
    </mc:Choice>
  </mc:AlternateContent>
  <xr:revisionPtr revIDLastSave="0" documentId="13_ncr:1_{6C8AD369-69CD-4142-8674-8481E7345DF6}" xr6:coauthVersionLast="47" xr6:coauthVersionMax="47" xr10:uidLastSave="{00000000-0000-0000-0000-000000000000}"/>
  <bookViews>
    <workbookView xWindow="28650" yWindow="-16275" windowWidth="27270" windowHeight="15735" xr2:uid="{00000000-000D-0000-FFFF-FFFF00000000}"/>
  </bookViews>
  <sheets>
    <sheet name="Cost Estimate Year 1 (FY 26)" sheetId="1" r:id="rId1"/>
    <sheet name="Est. FY 26" sheetId="4" r:id="rId2"/>
    <sheet name="Cost Estimate Year 2 (FY 27)" sheetId="9" r:id="rId3"/>
    <sheet name="Est. FY 27" sheetId="10" r:id="rId4"/>
  </sheets>
  <definedNames>
    <definedName name="_xlnm.Print_Titles" localSheetId="0">'Cost Estimate Year 1 (FY 26)'!$1:$10</definedName>
    <definedName name="_xlnm.Print_Titles" localSheetId="2">'Cost Estimate Year 2 (FY 27)'!$1:$10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4" i="4" l="1"/>
  <c r="B23" i="4"/>
  <c r="B21" i="4"/>
  <c r="B19" i="4"/>
  <c r="B18" i="4"/>
  <c r="B17" i="4"/>
  <c r="B11" i="4"/>
  <c r="E23" i="4"/>
  <c r="E21" i="4"/>
  <c r="E19" i="4"/>
  <c r="E18" i="4"/>
  <c r="E17" i="4"/>
  <c r="E11" i="4"/>
  <c r="B28" i="10"/>
  <c r="B27" i="10"/>
  <c r="B26" i="10"/>
  <c r="B25" i="10"/>
  <c r="B24" i="10"/>
  <c r="B23" i="10"/>
  <c r="B21" i="10"/>
  <c r="B19" i="10"/>
  <c r="B18" i="10"/>
  <c r="B17" i="10"/>
  <c r="B16" i="10"/>
  <c r="E23" i="10"/>
  <c r="E22" i="10"/>
  <c r="E21" i="10"/>
  <c r="E19" i="10"/>
  <c r="E18" i="10"/>
  <c r="E17" i="10"/>
  <c r="E16" i="10"/>
  <c r="B11" i="10"/>
  <c r="E11" i="10"/>
  <c r="W11" i="10"/>
  <c r="B12" i="10"/>
  <c r="E12" i="10"/>
  <c r="W12" i="10"/>
  <c r="B13" i="10"/>
  <c r="E13" i="10"/>
  <c r="W13" i="10"/>
  <c r="B14" i="10"/>
  <c r="E14" i="10"/>
  <c r="V14" i="10"/>
  <c r="W14" i="10" s="1"/>
  <c r="B15" i="10"/>
  <c r="E15" i="10"/>
  <c r="W15" i="10"/>
  <c r="W16" i="10"/>
  <c r="B20" i="10"/>
  <c r="E20" i="10"/>
  <c r="W20" i="10"/>
  <c r="B22" i="10"/>
  <c r="W22" i="10"/>
  <c r="E24" i="10"/>
  <c r="W24" i="10"/>
  <c r="E25" i="10"/>
  <c r="F25" i="10"/>
  <c r="H25" i="10"/>
  <c r="W25" i="10"/>
  <c r="E26" i="10"/>
  <c r="W26" i="10"/>
  <c r="E27" i="10"/>
  <c r="W27" i="10"/>
  <c r="E28" i="10"/>
  <c r="W28" i="10"/>
  <c r="G11" i="9"/>
  <c r="H11" i="9"/>
  <c r="G12" i="9"/>
  <c r="H12" i="9"/>
  <c r="H13" i="9"/>
  <c r="G14" i="9"/>
  <c r="H14" i="9"/>
  <c r="G15" i="9"/>
  <c r="H15" i="9"/>
  <c r="G16" i="9"/>
  <c r="H16" i="9" s="1"/>
  <c r="G17" i="9"/>
  <c r="H17" i="9"/>
  <c r="G18" i="9"/>
  <c r="H18" i="9"/>
  <c r="G19" i="9"/>
  <c r="H19" i="9"/>
  <c r="G20" i="9"/>
  <c r="H20" i="9"/>
  <c r="I19" i="9" s="1"/>
  <c r="K19" i="9" s="1"/>
  <c r="G21" i="9"/>
  <c r="H21" i="9"/>
  <c r="G22" i="9"/>
  <c r="H22" i="9"/>
  <c r="G23" i="9"/>
  <c r="H23" i="9"/>
  <c r="G24" i="9"/>
  <c r="H24" i="9" s="1"/>
  <c r="I23" i="9" s="1"/>
  <c r="K23" i="9" s="1"/>
  <c r="G25" i="9"/>
  <c r="H25" i="9"/>
  <c r="G26" i="9"/>
  <c r="H26" i="9"/>
  <c r="G27" i="9"/>
  <c r="H27" i="9"/>
  <c r="G28" i="9"/>
  <c r="H28" i="9"/>
  <c r="I27" i="9" s="1"/>
  <c r="K27" i="9" s="1"/>
  <c r="G29" i="9"/>
  <c r="H29" i="9"/>
  <c r="G30" i="9"/>
  <c r="H30" i="9"/>
  <c r="G31" i="9"/>
  <c r="H31" i="9"/>
  <c r="G32" i="9"/>
  <c r="H32" i="9"/>
  <c r="G33" i="9"/>
  <c r="H33" i="9" s="1"/>
  <c r="G34" i="9"/>
  <c r="H34" i="9"/>
  <c r="G35" i="9"/>
  <c r="H35" i="9"/>
  <c r="G36" i="9"/>
  <c r="H36" i="9"/>
  <c r="G37" i="9"/>
  <c r="H37" i="9"/>
  <c r="G38" i="9"/>
  <c r="H38" i="9"/>
  <c r="G39" i="9"/>
  <c r="H39" i="9"/>
  <c r="G40" i="9"/>
  <c r="H40" i="9"/>
  <c r="G41" i="9"/>
  <c r="H41" i="9"/>
  <c r="G42" i="9"/>
  <c r="H42" i="9" s="1"/>
  <c r="G43" i="9"/>
  <c r="H43" i="9"/>
  <c r="G44" i="9"/>
  <c r="H44" i="9"/>
  <c r="I43" i="9" s="1"/>
  <c r="K43" i="9" s="1"/>
  <c r="G45" i="9"/>
  <c r="H45" i="9"/>
  <c r="G46" i="9"/>
  <c r="H46" i="9"/>
  <c r="G47" i="9"/>
  <c r="H47" i="9"/>
  <c r="G48" i="9"/>
  <c r="H48" i="9"/>
  <c r="I47" i="9" s="1"/>
  <c r="K47" i="9" s="1"/>
  <c r="G49" i="9"/>
  <c r="H49" i="9"/>
  <c r="G50" i="9"/>
  <c r="H50" i="9"/>
  <c r="G51" i="9"/>
  <c r="H51" i="9" s="1"/>
  <c r="I51" i="9" s="1"/>
  <c r="K51" i="9" s="1"/>
  <c r="G52" i="9"/>
  <c r="H52" i="9"/>
  <c r="G53" i="9"/>
  <c r="H53" i="9"/>
  <c r="G54" i="9"/>
  <c r="H54" i="9"/>
  <c r="G55" i="9"/>
  <c r="H55" i="9"/>
  <c r="G56" i="9"/>
  <c r="H56" i="9"/>
  <c r="G57" i="9"/>
  <c r="H57" i="9"/>
  <c r="G58" i="9"/>
  <c r="H58" i="9"/>
  <c r="G59" i="9"/>
  <c r="H59" i="9"/>
  <c r="I59" i="9" s="1"/>
  <c r="K59" i="9" s="1"/>
  <c r="G60" i="9"/>
  <c r="H60" i="9"/>
  <c r="G61" i="9"/>
  <c r="H61" i="9"/>
  <c r="G62" i="9"/>
  <c r="H62" i="9"/>
  <c r="G63" i="9"/>
  <c r="H63" i="9"/>
  <c r="G64" i="9"/>
  <c r="H64" i="9"/>
  <c r="G65" i="9"/>
  <c r="H65" i="9"/>
  <c r="G66" i="9"/>
  <c r="H66" i="9"/>
  <c r="G67" i="9"/>
  <c r="H67" i="9"/>
  <c r="G68" i="9"/>
  <c r="H68" i="9" s="1"/>
  <c r="I67" i="9" s="1"/>
  <c r="K67" i="9" s="1"/>
  <c r="G69" i="9"/>
  <c r="H69" i="9"/>
  <c r="G70" i="9"/>
  <c r="H70" i="9"/>
  <c r="G71" i="9"/>
  <c r="H71" i="9"/>
  <c r="G72" i="9"/>
  <c r="H72" i="9"/>
  <c r="G73" i="9"/>
  <c r="H73" i="9"/>
  <c r="G74" i="9"/>
  <c r="H74" i="9"/>
  <c r="G75" i="9"/>
  <c r="H75" i="9"/>
  <c r="G76" i="9"/>
  <c r="H76" i="9"/>
  <c r="G77" i="9"/>
  <c r="H77" i="9" s="1"/>
  <c r="G78" i="9"/>
  <c r="H78" i="9"/>
  <c r="G79" i="9"/>
  <c r="H79" i="9"/>
  <c r="G80" i="9"/>
  <c r="H80" i="9"/>
  <c r="I79" i="9" s="1"/>
  <c r="K79" i="9" s="1"/>
  <c r="G81" i="9"/>
  <c r="H81" i="9"/>
  <c r="G82" i="9"/>
  <c r="H82" i="9"/>
  <c r="I63" i="9" l="1"/>
  <c r="K63" i="9" s="1"/>
  <c r="F15" i="10"/>
  <c r="H15" i="10" s="1"/>
  <c r="F14" i="10"/>
  <c r="H14" i="10" s="1"/>
  <c r="F28" i="10"/>
  <c r="H28" i="10" s="1"/>
  <c r="I71" i="9"/>
  <c r="F24" i="10"/>
  <c r="H24" i="10" s="1"/>
  <c r="F23" i="10"/>
  <c r="I55" i="9"/>
  <c r="F21" i="10"/>
  <c r="F20" i="10"/>
  <c r="H20" i="10" s="1"/>
  <c r="F19" i="10"/>
  <c r="H19" i="10" s="1"/>
  <c r="I35" i="9"/>
  <c r="F13" i="10"/>
  <c r="H13" i="10" s="1"/>
  <c r="I11" i="9"/>
  <c r="K11" i="9" s="1"/>
  <c r="F11" i="10"/>
  <c r="H11" i="10" s="1"/>
  <c r="I31" i="9"/>
  <c r="I39" i="9"/>
  <c r="F18" i="10" s="1"/>
  <c r="I75" i="9"/>
  <c r="I15" i="9"/>
  <c r="F12" i="10" s="1"/>
  <c r="H12" i="10" s="1"/>
  <c r="K75" i="9" l="1"/>
  <c r="F27" i="10"/>
  <c r="H27" i="10" s="1"/>
  <c r="K71" i="9"/>
  <c r="F26" i="10"/>
  <c r="H26" i="10" s="1"/>
  <c r="K55" i="9"/>
  <c r="F22" i="10"/>
  <c r="H22" i="10" s="1"/>
  <c r="K39" i="9"/>
  <c r="H18" i="10"/>
  <c r="K35" i="9"/>
  <c r="F17" i="10"/>
  <c r="H17" i="10" s="1"/>
  <c r="K31" i="9"/>
  <c r="F16" i="10"/>
  <c r="H16" i="10" s="1"/>
  <c r="K15" i="9"/>
  <c r="H31" i="10" l="1"/>
  <c r="F12" i="4"/>
  <c r="G58" i="1" l="1"/>
  <c r="H58" i="1" s="1"/>
  <c r="G57" i="1"/>
  <c r="H57" i="1" s="1"/>
  <c r="G56" i="1"/>
  <c r="H56" i="1" s="1"/>
  <c r="G55" i="1"/>
  <c r="H55" i="1" s="1"/>
  <c r="G42" i="1"/>
  <c r="H42" i="1" s="1"/>
  <c r="G41" i="1"/>
  <c r="H41" i="1" s="1"/>
  <c r="G40" i="1"/>
  <c r="H40" i="1" s="1"/>
  <c r="G39" i="1"/>
  <c r="H39" i="1" s="1"/>
  <c r="W28" i="4"/>
  <c r="E28" i="4"/>
  <c r="B28" i="4"/>
  <c r="W27" i="4"/>
  <c r="E27" i="4"/>
  <c r="B27" i="4"/>
  <c r="W26" i="4"/>
  <c r="E26" i="4"/>
  <c r="B26" i="4"/>
  <c r="W25" i="4"/>
  <c r="E25" i="4"/>
  <c r="B25" i="4"/>
  <c r="W24" i="4"/>
  <c r="E24" i="4"/>
  <c r="W22" i="4"/>
  <c r="E22" i="4"/>
  <c r="B22" i="4"/>
  <c r="W20" i="4"/>
  <c r="E20" i="4"/>
  <c r="B20" i="4"/>
  <c r="W16" i="4"/>
  <c r="E16" i="4"/>
  <c r="B16" i="4"/>
  <c r="W15" i="4"/>
  <c r="E15" i="4"/>
  <c r="B15" i="4"/>
  <c r="V14" i="4"/>
  <c r="W14" i="4" s="1"/>
  <c r="E14" i="4"/>
  <c r="B14" i="4"/>
  <c r="W13" i="4"/>
  <c r="E13" i="4"/>
  <c r="B13" i="4"/>
  <c r="W12" i="4"/>
  <c r="E12" i="4"/>
  <c r="B12" i="4"/>
  <c r="W11" i="4"/>
  <c r="I55" i="1" l="1"/>
  <c r="I39" i="1"/>
  <c r="F18" i="4" s="1"/>
  <c r="H18" i="4" s="1"/>
  <c r="K55" i="1" l="1"/>
  <c r="F22" i="4"/>
  <c r="K39" i="1"/>
  <c r="G76" i="1"/>
  <c r="H76" i="1" s="1"/>
  <c r="G75" i="1"/>
  <c r="H75" i="1" s="1"/>
  <c r="G78" i="1"/>
  <c r="H78" i="1" s="1"/>
  <c r="G79" i="1"/>
  <c r="H79" i="1" s="1"/>
  <c r="G80" i="1"/>
  <c r="H80" i="1" s="1"/>
  <c r="G81" i="1"/>
  <c r="H81" i="1" s="1"/>
  <c r="G82" i="1"/>
  <c r="H82" i="1" s="1"/>
  <c r="G77" i="1"/>
  <c r="H77" i="1" s="1"/>
  <c r="G74" i="1"/>
  <c r="H74" i="1" s="1"/>
  <c r="G73" i="1"/>
  <c r="H73" i="1" s="1"/>
  <c r="G72" i="1"/>
  <c r="H72" i="1" s="1"/>
  <c r="G71" i="1"/>
  <c r="H71" i="1" s="1"/>
  <c r="G70" i="1"/>
  <c r="H70" i="1" s="1"/>
  <c r="G69" i="1"/>
  <c r="H69" i="1" s="1"/>
  <c r="G68" i="1"/>
  <c r="H68" i="1" s="1"/>
  <c r="G67" i="1"/>
  <c r="H67" i="1" s="1"/>
  <c r="G66" i="1"/>
  <c r="H66" i="1" s="1"/>
  <c r="G65" i="1"/>
  <c r="H65" i="1" s="1"/>
  <c r="G64" i="1"/>
  <c r="H64" i="1" s="1"/>
  <c r="G63" i="1"/>
  <c r="H63" i="1" s="1"/>
  <c r="G62" i="1"/>
  <c r="H62" i="1" s="1"/>
  <c r="G61" i="1"/>
  <c r="H61" i="1" s="1"/>
  <c r="G60" i="1"/>
  <c r="H60" i="1" s="1"/>
  <c r="G59" i="1"/>
  <c r="H59" i="1" s="1"/>
  <c r="G54" i="1"/>
  <c r="H54" i="1" s="1"/>
  <c r="G53" i="1"/>
  <c r="H53" i="1" s="1"/>
  <c r="G52" i="1"/>
  <c r="H52" i="1" s="1"/>
  <c r="G51" i="1"/>
  <c r="H51" i="1" s="1"/>
  <c r="G50" i="1"/>
  <c r="H50" i="1" s="1"/>
  <c r="G49" i="1"/>
  <c r="H49" i="1" s="1"/>
  <c r="G48" i="1"/>
  <c r="H48" i="1" s="1"/>
  <c r="G47" i="1"/>
  <c r="H47" i="1" s="1"/>
  <c r="G46" i="1"/>
  <c r="H46" i="1" s="1"/>
  <c r="G45" i="1"/>
  <c r="H45" i="1" s="1"/>
  <c r="G44" i="1"/>
  <c r="H44" i="1" s="1"/>
  <c r="G43" i="1"/>
  <c r="H43" i="1" s="1"/>
  <c r="G38" i="1"/>
  <c r="H38" i="1" s="1"/>
  <c r="G37" i="1"/>
  <c r="H37" i="1" s="1"/>
  <c r="G36" i="1"/>
  <c r="H36" i="1" s="1"/>
  <c r="G35" i="1"/>
  <c r="H35" i="1" s="1"/>
  <c r="G34" i="1"/>
  <c r="H34" i="1" s="1"/>
  <c r="G33" i="1"/>
  <c r="H33" i="1" s="1"/>
  <c r="G32" i="1"/>
  <c r="H32" i="1" s="1"/>
  <c r="G31" i="1"/>
  <c r="H31" i="1" s="1"/>
  <c r="G30" i="1"/>
  <c r="H30" i="1" s="1"/>
  <c r="G29" i="1"/>
  <c r="H29" i="1" s="1"/>
  <c r="G28" i="1"/>
  <c r="H28" i="1" s="1"/>
  <c r="G27" i="1"/>
  <c r="H27" i="1" s="1"/>
  <c r="G26" i="1"/>
  <c r="H26" i="1" s="1"/>
  <c r="G25" i="1"/>
  <c r="H25" i="1" s="1"/>
  <c r="G24" i="1"/>
  <c r="H24" i="1" s="1"/>
  <c r="G23" i="1"/>
  <c r="H23" i="1" s="1"/>
  <c r="G22" i="1"/>
  <c r="H22" i="1" s="1"/>
  <c r="G21" i="1"/>
  <c r="H21" i="1" s="1"/>
  <c r="G20" i="1"/>
  <c r="H20" i="1" s="1"/>
  <c r="G19" i="1"/>
  <c r="H19" i="1" s="1"/>
  <c r="I19" i="1" s="1"/>
  <c r="K19" i="1" s="1"/>
  <c r="G18" i="1"/>
  <c r="H18" i="1" s="1"/>
  <c r="G17" i="1"/>
  <c r="H17" i="1" s="1"/>
  <c r="G16" i="1"/>
  <c r="H16" i="1" s="1"/>
  <c r="G15" i="1"/>
  <c r="H15" i="1" s="1"/>
  <c r="I15" i="1" s="1"/>
  <c r="G14" i="1"/>
  <c r="H14" i="1" s="1"/>
  <c r="H13" i="1"/>
  <c r="G12" i="1"/>
  <c r="H12" i="1" s="1"/>
  <c r="G11" i="1"/>
  <c r="H11" i="1" s="1"/>
  <c r="K15" i="1" l="1"/>
  <c r="I11" i="1"/>
  <c r="F11" i="4" s="1"/>
  <c r="I75" i="1"/>
  <c r="I79" i="1"/>
  <c r="I67" i="1"/>
  <c r="I59" i="1"/>
  <c r="F23" i="4" s="1"/>
  <c r="I47" i="1"/>
  <c r="I35" i="1"/>
  <c r="F17" i="4" s="1"/>
  <c r="H17" i="4" s="1"/>
  <c r="I27" i="1"/>
  <c r="K27" i="1" s="1"/>
  <c r="I71" i="1"/>
  <c r="I63" i="1"/>
  <c r="F24" i="4" s="1"/>
  <c r="I51" i="1"/>
  <c r="F21" i="4" s="1"/>
  <c r="I43" i="1"/>
  <c r="I31" i="1"/>
  <c r="I23" i="1"/>
  <c r="K23" i="1" s="1"/>
  <c r="K43" i="1" l="1"/>
  <c r="F19" i="4"/>
  <c r="H19" i="4" s="1"/>
  <c r="F28" i="4"/>
  <c r="H28" i="4" s="1"/>
  <c r="K79" i="1"/>
  <c r="F27" i="4"/>
  <c r="H27" i="4" s="1"/>
  <c r="K75" i="1"/>
  <c r="F26" i="4"/>
  <c r="H26" i="4" s="1"/>
  <c r="K71" i="1"/>
  <c r="K67" i="1"/>
  <c r="F25" i="4"/>
  <c r="H25" i="4" s="1"/>
  <c r="K63" i="1"/>
  <c r="K59" i="1"/>
  <c r="H24" i="4"/>
  <c r="K51" i="1"/>
  <c r="H22" i="4"/>
  <c r="F20" i="4"/>
  <c r="H20" i="4" s="1"/>
  <c r="K47" i="1"/>
  <c r="K35" i="1"/>
  <c r="F16" i="4"/>
  <c r="H16" i="4" s="1"/>
  <c r="K31" i="1"/>
  <c r="K11" i="1"/>
  <c r="H11" i="4"/>
  <c r="F15" i="4"/>
  <c r="H15" i="4" s="1"/>
  <c r="F13" i="4"/>
  <c r="H13" i="4" s="1"/>
  <c r="F14" i="4"/>
  <c r="H14" i="4" s="1"/>
  <c r="H12" i="4"/>
  <c r="H31" i="4" l="1"/>
</calcChain>
</file>

<file path=xl/sharedStrings.xml><?xml version="1.0" encoding="utf-8"?>
<sst xmlns="http://schemas.openxmlformats.org/spreadsheetml/2006/main" count="562" uniqueCount="80">
  <si>
    <t>A</t>
  </si>
  <si>
    <t>B</t>
  </si>
  <si>
    <t>C</t>
  </si>
  <si>
    <t>D</t>
  </si>
  <si>
    <t>E</t>
  </si>
  <si>
    <t>F</t>
  </si>
  <si>
    <t>G</t>
  </si>
  <si>
    <t>H</t>
  </si>
  <si>
    <t>K</t>
  </si>
  <si>
    <t>L</t>
  </si>
  <si>
    <t>J</t>
  </si>
  <si>
    <t>D+E</t>
  </si>
  <si>
    <r>
      <rPr>
        <sz val="10"/>
        <color theme="1"/>
        <rFont val="Calibri"/>
        <family val="2"/>
      </rPr>
      <t>∑</t>
    </r>
    <r>
      <rPr>
        <sz val="10"/>
        <color theme="1"/>
        <rFont val="Arial"/>
        <family val="2"/>
      </rPr>
      <t xml:space="preserve"> G by event</t>
    </r>
  </si>
  <si>
    <t>REF</t>
  </si>
  <si>
    <t>Description</t>
  </si>
  <si>
    <t>Vendor's
Rates</t>
  </si>
  <si>
    <t>Rate
Unit</t>
  </si>
  <si>
    <t>Vendor
Estimated
Units Between Start and End Points</t>
  </si>
  <si>
    <t>Estimated Units
Between CDTFA Locations and Unloading Time</t>
  </si>
  <si>
    <t>Total
Estimated
Units</t>
  </si>
  <si>
    <t>Estimated
Cost</t>
  </si>
  <si>
    <t>Total Estimated
Cost</t>
  </si>
  <si>
    <t>Vendor
Estimated
Start Point</t>
  </si>
  <si>
    <t>CDTFA Estimated Start Point</t>
  </si>
  <si>
    <t>CDTFA Estimated End Point</t>
  </si>
  <si>
    <t>Vendor
Estimated
End Point</t>
  </si>
  <si>
    <t>Armed Security 1</t>
  </si>
  <si>
    <t>per hour</t>
  </si>
  <si>
    <t>Riverside</t>
  </si>
  <si>
    <t>Santa Fe Springs</t>
  </si>
  <si>
    <t>Armed Security 2</t>
  </si>
  <si>
    <t>Vehicle Charge</t>
  </si>
  <si>
    <t>per day</t>
  </si>
  <si>
    <t>Mileage</t>
  </si>
  <si>
    <t>per mile</t>
  </si>
  <si>
    <t>San Bernardino</t>
  </si>
  <si>
    <t>San Diego</t>
  </si>
  <si>
    <t>Los Angeles</t>
  </si>
  <si>
    <t>Long Beach</t>
  </si>
  <si>
    <t>Bakersfield</t>
  </si>
  <si>
    <t>West Sacramento</t>
  </si>
  <si>
    <t>Lancaster</t>
  </si>
  <si>
    <t>Fresno</t>
  </si>
  <si>
    <t>San Jose</t>
  </si>
  <si>
    <t>Oakland</t>
  </si>
  <si>
    <t>Sacramento</t>
  </si>
  <si>
    <t>Woodland</t>
  </si>
  <si>
    <t>Crows Landing</t>
  </si>
  <si>
    <t>Redding</t>
  </si>
  <si>
    <t>HIDE THESE COLUMNS BEFORE SENDING OUT, AND PROTECT SHEET</t>
  </si>
  <si>
    <t>Event Estimates</t>
  </si>
  <si>
    <t>CDTFA Start Point</t>
  </si>
  <si>
    <t>CDTFA End Point</t>
  </si>
  <si>
    <t>Event
Cost
Estimate</t>
  </si>
  <si>
    <t>Estimated Number of
Operations</t>
  </si>
  <si>
    <t>Total
Cost
Estimate</t>
  </si>
  <si>
    <t>July</t>
  </si>
  <si>
    <t>Aug</t>
  </si>
  <si>
    <t>Sept</t>
  </si>
  <si>
    <t>Oct</t>
  </si>
  <si>
    <t>Nov</t>
  </si>
  <si>
    <t>Dec</t>
  </si>
  <si>
    <t>Jan</t>
  </si>
  <si>
    <t>Feb</t>
  </si>
  <si>
    <t>Mar</t>
  </si>
  <si>
    <t>Apr</t>
  </si>
  <si>
    <t>May</t>
  </si>
  <si>
    <t>Jun</t>
  </si>
  <si>
    <t>LA
area
50%</t>
  </si>
  <si>
    <t>Total</t>
  </si>
  <si>
    <t>Crow's Landing</t>
  </si>
  <si>
    <t>Estimated Total</t>
  </si>
  <si>
    <t>Central Valley</t>
  </si>
  <si>
    <t>Central valley</t>
  </si>
  <si>
    <t>B*F</t>
  </si>
  <si>
    <t>Estimated of Operations</t>
  </si>
  <si>
    <t>M</t>
  </si>
  <si>
    <t>N</t>
  </si>
  <si>
    <t>O</t>
  </si>
  <si>
    <t>H*J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</si>
</sst>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8" x14ac:knownFonts="1">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8"/>
      <name val="Calibri"/>
      <family val="2"/>
      <scheme val="minor"/>
    </font>
    <font>
      <sz val="10"/>
      <color theme="1"/>
      <name val="Calibri"/>
      <family val="2"/>
    </font>
    <font>
      <b/>
      <sz val="14"/>
      <color theme="1"/>
      <name val="Arial"/>
      <family val="2"/>
    </font>
    <font>
      <b/>
      <sz val="16"/>
      <color rgb="FFFF000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s>
  <cellStyleXfs count="2">
    <xf numFmtId="0" fontId="0" fillId="0" borderId="0"/>
    <xf numFmtId="44" fontId="3" fillId="0" borderId="0" applyFont="0" applyFill="0" applyBorder="0" applyAlignment="0" applyProtection="0"/>
  </cellStyleXfs>
  <cellXfs count="220">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xf>
    <xf numFmtId="0" fontId="1" fillId="0" borderId="0" xfId="0" applyFont="1" applyAlignment="1">
      <alignment horizontal="center"/>
    </xf>
    <xf numFmtId="0" fontId="1" fillId="2" borderId="2" xfId="0" applyFont="1" applyFill="1" applyBorder="1" applyAlignment="1">
      <alignment horizontal="center"/>
    </xf>
    <xf numFmtId="0" fontId="1" fillId="2" borderId="2" xfId="0" applyFont="1" applyFill="1" applyBorder="1" applyAlignment="1">
      <alignment horizontal="center" wrapText="1"/>
    </xf>
    <xf numFmtId="0" fontId="1" fillId="0" borderId="0" xfId="0" applyFont="1" applyAlignment="1">
      <alignment wrapText="1"/>
    </xf>
    <xf numFmtId="0" fontId="1" fillId="3" borderId="2" xfId="0" applyFont="1" applyFill="1" applyBorder="1" applyAlignment="1">
      <alignment horizontal="center" wrapText="1"/>
    </xf>
    <xf numFmtId="0" fontId="1" fillId="4" borderId="2" xfId="0" applyFont="1" applyFill="1" applyBorder="1" applyAlignment="1">
      <alignment horizontal="center" wrapText="1"/>
    </xf>
    <xf numFmtId="0" fontId="1" fillId="0" borderId="0" xfId="0" applyFont="1" applyAlignment="1">
      <alignment vertical="center"/>
    </xf>
    <xf numFmtId="0" fontId="1" fillId="0" borderId="3" xfId="0" applyFont="1" applyBorder="1"/>
    <xf numFmtId="0" fontId="1" fillId="0" borderId="4" xfId="0" applyFont="1" applyBorder="1"/>
    <xf numFmtId="0" fontId="1" fillId="0" borderId="4" xfId="0" applyFont="1" applyBorder="1" applyAlignment="1">
      <alignment horizontal="center"/>
    </xf>
    <xf numFmtId="44" fontId="1" fillId="0" borderId="4" xfId="0" applyNumberFormat="1" applyFont="1" applyBorder="1"/>
    <xf numFmtId="0" fontId="1" fillId="0" borderId="6" xfId="0" applyFont="1" applyBorder="1"/>
    <xf numFmtId="0" fontId="1" fillId="0" borderId="7" xfId="0" applyFont="1" applyBorder="1"/>
    <xf numFmtId="0" fontId="1" fillId="0" borderId="7" xfId="0" applyFont="1" applyBorder="1" applyAlignment="1">
      <alignment horizontal="center"/>
    </xf>
    <xf numFmtId="44" fontId="1" fillId="0" borderId="7" xfId="0" applyNumberFormat="1" applyFont="1" applyBorder="1"/>
    <xf numFmtId="0" fontId="1" fillId="2" borderId="6" xfId="0" applyFont="1" applyFill="1" applyBorder="1"/>
    <xf numFmtId="0" fontId="1" fillId="2" borderId="7" xfId="0" applyFont="1" applyFill="1" applyBorder="1"/>
    <xf numFmtId="0" fontId="1" fillId="2" borderId="7" xfId="0" applyFont="1" applyFill="1" applyBorder="1" applyAlignment="1">
      <alignment horizontal="center"/>
    </xf>
    <xf numFmtId="44" fontId="1" fillId="2" borderId="7" xfId="0" applyNumberFormat="1" applyFont="1" applyFill="1" applyBorder="1"/>
    <xf numFmtId="0" fontId="1" fillId="2" borderId="9" xfId="0" applyFont="1" applyFill="1" applyBorder="1"/>
    <xf numFmtId="0" fontId="1" fillId="2" borderId="10" xfId="0" applyFont="1" applyFill="1" applyBorder="1"/>
    <xf numFmtId="0" fontId="1" fillId="2" borderId="10" xfId="0" applyFont="1" applyFill="1" applyBorder="1" applyAlignment="1">
      <alignment horizontal="center"/>
    </xf>
    <xf numFmtId="44" fontId="1" fillId="2" borderId="10" xfId="0" applyNumberFormat="1" applyFont="1" applyFill="1" applyBorder="1"/>
    <xf numFmtId="0" fontId="1" fillId="2" borderId="12" xfId="0" applyFont="1" applyFill="1" applyBorder="1"/>
    <xf numFmtId="0" fontId="1" fillId="2" borderId="13" xfId="0" applyFont="1" applyFill="1" applyBorder="1"/>
    <xf numFmtId="0" fontId="1" fillId="2" borderId="13" xfId="0" applyFont="1" applyFill="1" applyBorder="1" applyAlignment="1">
      <alignment horizontal="center"/>
    </xf>
    <xf numFmtId="44" fontId="1" fillId="2" borderId="13" xfId="0" applyNumberFormat="1" applyFont="1" applyFill="1" applyBorder="1"/>
    <xf numFmtId="0" fontId="1" fillId="0" borderId="9" xfId="0" applyFont="1" applyBorder="1"/>
    <xf numFmtId="0" fontId="1" fillId="0" borderId="10" xfId="0" applyFont="1" applyBorder="1"/>
    <xf numFmtId="0" fontId="1" fillId="0" borderId="10" xfId="0" applyFont="1" applyBorder="1" applyAlignment="1">
      <alignment horizontal="center"/>
    </xf>
    <xf numFmtId="44" fontId="1" fillId="0" borderId="10" xfId="0" applyNumberFormat="1" applyFont="1" applyBorder="1"/>
    <xf numFmtId="0" fontId="1" fillId="2" borderId="3" xfId="0" applyFont="1" applyFill="1" applyBorder="1"/>
    <xf numFmtId="0" fontId="1" fillId="2" borderId="4" xfId="0" applyFont="1" applyFill="1" applyBorder="1"/>
    <xf numFmtId="0" fontId="1" fillId="2" borderId="4" xfId="0" applyFont="1" applyFill="1" applyBorder="1" applyAlignment="1">
      <alignment horizontal="center"/>
    </xf>
    <xf numFmtId="44" fontId="1" fillId="2" borderId="4" xfId="0" applyNumberFormat="1" applyFont="1" applyFill="1" applyBorder="1"/>
    <xf numFmtId="0" fontId="5" fillId="0" borderId="0" xfId="0" applyFont="1" applyAlignment="1">
      <alignment vertical="center"/>
    </xf>
    <xf numFmtId="0" fontId="2" fillId="0" borderId="1" xfId="0" applyFont="1" applyBorder="1" applyAlignment="1">
      <alignment horizontal="center" wrapText="1"/>
    </xf>
    <xf numFmtId="0" fontId="1" fillId="0" borderId="0" xfId="0" applyFont="1" applyAlignment="1">
      <alignment horizontal="center" wrapText="1"/>
    </xf>
    <xf numFmtId="1" fontId="2" fillId="0" borderId="1" xfId="0" applyNumberFormat="1" applyFont="1" applyBorder="1" applyAlignment="1">
      <alignment horizontal="center" wrapText="1"/>
    </xf>
    <xf numFmtId="1" fontId="5" fillId="0" borderId="0" xfId="0" applyNumberFormat="1" applyFont="1" applyAlignment="1">
      <alignment horizontal="center" vertical="center"/>
    </xf>
    <xf numFmtId="1" fontId="1" fillId="0" borderId="0" xfId="0" applyNumberFormat="1" applyFont="1" applyAlignment="1">
      <alignment horizontal="center"/>
    </xf>
    <xf numFmtId="0" fontId="1" fillId="0" borderId="0" xfId="0" applyFont="1" applyAlignment="1">
      <alignment horizontal="left" vertical="center"/>
    </xf>
    <xf numFmtId="0" fontId="1" fillId="0" borderId="0" xfId="0" applyFont="1" applyAlignment="1">
      <alignment horizontal="center" vertical="center"/>
    </xf>
    <xf numFmtId="44" fontId="6" fillId="0" borderId="0" xfId="0" applyNumberFormat="1" applyFont="1" applyAlignment="1">
      <alignment vertical="center"/>
    </xf>
    <xf numFmtId="0" fontId="1" fillId="5" borderId="0" xfId="0" applyFont="1" applyFill="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44" fontId="1" fillId="0" borderId="4" xfId="1" applyFont="1" applyBorder="1" applyProtection="1">
      <protection locked="0"/>
    </xf>
    <xf numFmtId="44" fontId="1" fillId="0" borderId="7" xfId="1" applyFont="1" applyBorder="1" applyProtection="1">
      <protection locked="0"/>
    </xf>
    <xf numFmtId="44" fontId="1" fillId="0" borderId="10" xfId="1" applyFont="1" applyBorder="1" applyProtection="1">
      <protection locked="0"/>
    </xf>
    <xf numFmtId="44" fontId="1" fillId="2" borderId="4" xfId="1" applyFont="1" applyFill="1" applyBorder="1" applyProtection="1">
      <protection locked="0"/>
    </xf>
    <xf numFmtId="44" fontId="1" fillId="2" borderId="7" xfId="1" applyFont="1" applyFill="1" applyBorder="1" applyProtection="1">
      <protection locked="0"/>
    </xf>
    <xf numFmtId="44" fontId="1" fillId="2" borderId="10" xfId="1" applyFont="1" applyFill="1" applyBorder="1" applyProtection="1">
      <protection locked="0"/>
    </xf>
    <xf numFmtId="44" fontId="1" fillId="0" borderId="4" xfId="1" applyFont="1" applyFill="1" applyBorder="1" applyProtection="1">
      <protection locked="0"/>
    </xf>
    <xf numFmtId="44" fontId="1" fillId="0" borderId="7" xfId="1" applyFont="1" applyFill="1" applyBorder="1" applyProtection="1">
      <protection locked="0"/>
    </xf>
    <xf numFmtId="44" fontId="1" fillId="0" borderId="10" xfId="1" applyFont="1" applyFill="1" applyBorder="1" applyProtection="1">
      <protection locked="0"/>
    </xf>
    <xf numFmtId="44" fontId="1" fillId="2" borderId="13" xfId="1" applyFont="1" applyFill="1" applyBorder="1" applyProtection="1">
      <protection locked="0"/>
    </xf>
    <xf numFmtId="0" fontId="1" fillId="0" borderId="4"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2" borderId="4" xfId="0" applyFont="1" applyFill="1" applyBorder="1" applyAlignment="1" applyProtection="1">
      <alignment horizontal="center"/>
      <protection locked="0"/>
    </xf>
    <xf numFmtId="0" fontId="1" fillId="2" borderId="7" xfId="0" applyFont="1" applyFill="1" applyBorder="1" applyAlignment="1" applyProtection="1">
      <alignment horizontal="center"/>
      <protection locked="0"/>
    </xf>
    <xf numFmtId="0" fontId="1" fillId="2" borderId="10" xfId="0" applyFont="1" applyFill="1" applyBorder="1" applyAlignment="1" applyProtection="1">
      <alignment horizontal="center"/>
      <protection locked="0"/>
    </xf>
    <xf numFmtId="0" fontId="1" fillId="2" borderId="13" xfId="0" applyFont="1" applyFill="1" applyBorder="1" applyAlignment="1" applyProtection="1">
      <alignment horizontal="center"/>
      <protection locked="0"/>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1" fillId="2" borderId="1" xfId="0" applyFont="1" applyFill="1" applyBorder="1" applyAlignment="1">
      <alignment horizontal="center" wrapText="1"/>
    </xf>
    <xf numFmtId="1" fontId="1" fillId="2" borderId="1" xfId="0" applyNumberFormat="1" applyFont="1" applyFill="1" applyBorder="1" applyAlignment="1">
      <alignment horizontal="center" wrapText="1"/>
    </xf>
    <xf numFmtId="0" fontId="1" fillId="0" borderId="1" xfId="0" applyFont="1" applyBorder="1" applyAlignment="1">
      <alignment horizontal="center" vertical="center" wrapText="1"/>
    </xf>
    <xf numFmtId="44" fontId="1" fillId="0" borderId="1" xfId="0" applyNumberFormat="1" applyFont="1" applyBorder="1" applyAlignment="1">
      <alignment horizontal="center" vertical="center" wrapText="1"/>
    </xf>
    <xf numFmtId="44" fontId="1" fillId="0" borderId="1" xfId="0" applyNumberFormat="1" applyFont="1" applyBorder="1" applyAlignment="1">
      <alignment vertical="center"/>
    </xf>
    <xf numFmtId="0" fontId="1" fillId="2" borderId="1" xfId="0" applyFont="1" applyFill="1" applyBorder="1" applyAlignment="1">
      <alignment horizontal="center" vertical="center" wrapText="1"/>
    </xf>
    <xf numFmtId="44" fontId="1" fillId="2" borderId="1" xfId="0" applyNumberFormat="1" applyFont="1" applyFill="1" applyBorder="1" applyAlignment="1">
      <alignment horizontal="center" vertical="center" wrapText="1"/>
    </xf>
    <xf numFmtId="44" fontId="1" fillId="2" borderId="1" xfId="0" applyNumberFormat="1" applyFont="1" applyFill="1" applyBorder="1" applyAlignment="1">
      <alignment vertical="center"/>
    </xf>
    <xf numFmtId="0" fontId="1" fillId="7" borderId="1" xfId="0" applyFont="1" applyFill="1" applyBorder="1" applyAlignment="1">
      <alignment horizontal="center" vertical="center" wrapText="1"/>
    </xf>
    <xf numFmtId="44" fontId="1" fillId="7" borderId="1" xfId="0" applyNumberFormat="1" applyFont="1" applyFill="1" applyBorder="1" applyAlignment="1">
      <alignment horizontal="center" vertical="center" wrapText="1"/>
    </xf>
    <xf numFmtId="44" fontId="1" fillId="7" borderId="1" xfId="0" applyNumberFormat="1" applyFont="1" applyFill="1" applyBorder="1" applyAlignment="1">
      <alignment vertical="center"/>
    </xf>
    <xf numFmtId="0" fontId="1" fillId="8" borderId="3" xfId="0" applyFont="1" applyFill="1" applyBorder="1"/>
    <xf numFmtId="44" fontId="1" fillId="8" borderId="15" xfId="1" applyFont="1" applyFill="1" applyBorder="1" applyProtection="1">
      <protection locked="0"/>
    </xf>
    <xf numFmtId="0" fontId="1" fillId="8" borderId="4" xfId="0" applyFont="1" applyFill="1" applyBorder="1"/>
    <xf numFmtId="0" fontId="1" fillId="8" borderId="4" xfId="0" applyFont="1" applyFill="1" applyBorder="1" applyAlignment="1" applyProtection="1">
      <alignment horizontal="center"/>
      <protection locked="0"/>
    </xf>
    <xf numFmtId="0" fontId="1" fillId="8" borderId="4" xfId="0" applyFont="1" applyFill="1" applyBorder="1" applyAlignment="1">
      <alignment horizontal="center"/>
    </xf>
    <xf numFmtId="44" fontId="1" fillId="8" borderId="4" xfId="0" applyNumberFormat="1" applyFont="1" applyFill="1" applyBorder="1"/>
    <xf numFmtId="0" fontId="1" fillId="8" borderId="6" xfId="0" applyFont="1" applyFill="1" applyBorder="1"/>
    <xf numFmtId="0" fontId="1" fillId="8" borderId="7" xfId="0" applyFont="1" applyFill="1" applyBorder="1"/>
    <xf numFmtId="0" fontId="1" fillId="8" borderId="7" xfId="0" applyFont="1" applyFill="1" applyBorder="1" applyAlignment="1" applyProtection="1">
      <alignment horizontal="center"/>
      <protection locked="0"/>
    </xf>
    <xf numFmtId="0" fontId="1" fillId="8" borderId="7" xfId="0" applyFont="1" applyFill="1" applyBorder="1" applyAlignment="1">
      <alignment horizontal="center"/>
    </xf>
    <xf numFmtId="44" fontId="1" fillId="8" borderId="7" xfId="0" applyNumberFormat="1" applyFont="1" applyFill="1" applyBorder="1"/>
    <xf numFmtId="0" fontId="1" fillId="8" borderId="9" xfId="0" applyFont="1" applyFill="1" applyBorder="1"/>
    <xf numFmtId="0" fontId="1" fillId="8" borderId="10" xfId="0" applyFont="1" applyFill="1" applyBorder="1"/>
    <xf numFmtId="0" fontId="1" fillId="8" borderId="10" xfId="0" applyFont="1" applyFill="1" applyBorder="1" applyAlignment="1" applyProtection="1">
      <alignment horizontal="center"/>
      <protection locked="0"/>
    </xf>
    <xf numFmtId="0" fontId="1" fillId="8" borderId="10" xfId="0" applyFont="1" applyFill="1" applyBorder="1" applyAlignment="1">
      <alignment horizontal="center"/>
    </xf>
    <xf numFmtId="44" fontId="1" fillId="8" borderId="10" xfId="0" applyNumberFormat="1" applyFont="1" applyFill="1" applyBorder="1"/>
    <xf numFmtId="0" fontId="1" fillId="7" borderId="3" xfId="0" applyFont="1" applyFill="1" applyBorder="1"/>
    <xf numFmtId="44" fontId="1" fillId="7" borderId="4" xfId="1" applyFont="1" applyFill="1" applyBorder="1" applyProtection="1">
      <protection locked="0"/>
    </xf>
    <xf numFmtId="0" fontId="1" fillId="7" borderId="4" xfId="0" applyFont="1" applyFill="1" applyBorder="1"/>
    <xf numFmtId="0" fontId="1" fillId="7" borderId="4" xfId="0" applyFont="1" applyFill="1" applyBorder="1" applyAlignment="1" applyProtection="1">
      <alignment horizontal="center"/>
      <protection locked="0"/>
    </xf>
    <xf numFmtId="0" fontId="1" fillId="7" borderId="4" xfId="0" applyFont="1" applyFill="1" applyBorder="1" applyAlignment="1">
      <alignment horizontal="center"/>
    </xf>
    <xf numFmtId="44" fontId="1" fillId="7" borderId="4" xfId="0" applyNumberFormat="1" applyFont="1" applyFill="1" applyBorder="1"/>
    <xf numFmtId="0" fontId="1" fillId="7" borderId="6" xfId="0" applyFont="1" applyFill="1" applyBorder="1"/>
    <xf numFmtId="44" fontId="1" fillId="7" borderId="7" xfId="1" applyFont="1" applyFill="1" applyBorder="1" applyProtection="1">
      <protection locked="0"/>
    </xf>
    <xf numFmtId="0" fontId="1" fillId="7" borderId="7" xfId="0" applyFont="1" applyFill="1" applyBorder="1"/>
    <xf numFmtId="0" fontId="1" fillId="7" borderId="7" xfId="0" applyFont="1" applyFill="1" applyBorder="1" applyAlignment="1" applyProtection="1">
      <alignment horizontal="center"/>
      <protection locked="0"/>
    </xf>
    <xf numFmtId="0" fontId="1" fillId="7" borderId="7" xfId="0" applyFont="1" applyFill="1" applyBorder="1" applyAlignment="1">
      <alignment horizontal="center"/>
    </xf>
    <xf numFmtId="44" fontId="1" fillId="7" borderId="7" xfId="0" applyNumberFormat="1" applyFont="1" applyFill="1" applyBorder="1"/>
    <xf numFmtId="0" fontId="1" fillId="7" borderId="9" xfId="0" applyFont="1" applyFill="1" applyBorder="1"/>
    <xf numFmtId="44" fontId="1" fillId="7" borderId="10" xfId="1" applyFont="1" applyFill="1" applyBorder="1" applyProtection="1">
      <protection locked="0"/>
    </xf>
    <xf numFmtId="0" fontId="1" fillId="7" borderId="10" xfId="0" applyFont="1" applyFill="1" applyBorder="1"/>
    <xf numFmtId="0" fontId="1" fillId="7" borderId="10" xfId="0" applyFont="1" applyFill="1" applyBorder="1" applyAlignment="1" applyProtection="1">
      <alignment horizontal="center"/>
      <protection locked="0"/>
    </xf>
    <xf numFmtId="0" fontId="1" fillId="7" borderId="10" xfId="0" applyFont="1" applyFill="1" applyBorder="1" applyAlignment="1">
      <alignment horizontal="center"/>
    </xf>
    <xf numFmtId="44" fontId="1" fillId="7" borderId="10" xfId="0" applyNumberFormat="1" applyFont="1" applyFill="1" applyBorder="1"/>
    <xf numFmtId="0" fontId="1" fillId="9" borderId="3" xfId="0" applyFont="1" applyFill="1" applyBorder="1"/>
    <xf numFmtId="44" fontId="1" fillId="9" borderId="4" xfId="1" applyFont="1" applyFill="1" applyBorder="1" applyProtection="1">
      <protection locked="0"/>
    </xf>
    <xf numFmtId="0" fontId="1" fillId="9" borderId="4" xfId="0" applyFont="1" applyFill="1" applyBorder="1"/>
    <xf numFmtId="0" fontId="1" fillId="9" borderId="4" xfId="0" applyFont="1" applyFill="1" applyBorder="1" applyAlignment="1" applyProtection="1">
      <alignment horizontal="center"/>
      <protection locked="0"/>
    </xf>
    <xf numFmtId="0" fontId="1" fillId="9" borderId="4" xfId="0" applyFont="1" applyFill="1" applyBorder="1" applyAlignment="1">
      <alignment horizontal="center"/>
    </xf>
    <xf numFmtId="44" fontId="1" fillId="9" borderId="4" xfId="0" applyNumberFormat="1" applyFont="1" applyFill="1" applyBorder="1"/>
    <xf numFmtId="0" fontId="1" fillId="9" borderId="6" xfId="0" applyFont="1" applyFill="1" applyBorder="1"/>
    <xf numFmtId="44" fontId="1" fillId="9" borderId="7" xfId="1" applyFont="1" applyFill="1" applyBorder="1" applyProtection="1">
      <protection locked="0"/>
    </xf>
    <xf numFmtId="0" fontId="1" fillId="9" borderId="7" xfId="0" applyFont="1" applyFill="1" applyBorder="1"/>
    <xf numFmtId="0" fontId="1" fillId="9" borderId="7" xfId="0" applyFont="1" applyFill="1" applyBorder="1" applyAlignment="1" applyProtection="1">
      <alignment horizontal="center"/>
      <protection locked="0"/>
    </xf>
    <xf numFmtId="0" fontId="1" fillId="9" borderId="7" xfId="0" applyFont="1" applyFill="1" applyBorder="1" applyAlignment="1">
      <alignment horizontal="center"/>
    </xf>
    <xf numFmtId="44" fontId="1" fillId="9" borderId="7" xfId="0" applyNumberFormat="1" applyFont="1" applyFill="1" applyBorder="1"/>
    <xf numFmtId="0" fontId="1" fillId="9" borderId="9" xfId="0" applyFont="1" applyFill="1" applyBorder="1"/>
    <xf numFmtId="44" fontId="1" fillId="9" borderId="10" xfId="1" applyFont="1" applyFill="1" applyBorder="1" applyProtection="1">
      <protection locked="0"/>
    </xf>
    <xf numFmtId="0" fontId="1" fillId="9" borderId="10" xfId="0" applyFont="1" applyFill="1" applyBorder="1"/>
    <xf numFmtId="0" fontId="1" fillId="9" borderId="10" xfId="0" applyFont="1" applyFill="1" applyBorder="1" applyAlignment="1" applyProtection="1">
      <alignment horizontal="center"/>
      <protection locked="0"/>
    </xf>
    <xf numFmtId="0" fontId="1" fillId="9" borderId="10" xfId="0" applyFont="1" applyFill="1" applyBorder="1" applyAlignment="1">
      <alignment horizontal="center"/>
    </xf>
    <xf numFmtId="44" fontId="1" fillId="9" borderId="10" xfId="0" applyNumberFormat="1" applyFont="1" applyFill="1" applyBorder="1"/>
    <xf numFmtId="0" fontId="1" fillId="7" borderId="0" xfId="0" applyFont="1" applyFill="1" applyAlignment="1">
      <alignment horizontal="left" vertical="center"/>
    </xf>
    <xf numFmtId="0" fontId="1" fillId="7" borderId="0" xfId="0" applyFont="1" applyFill="1"/>
    <xf numFmtId="0" fontId="1" fillId="7" borderId="0" xfId="0" applyFont="1" applyFill="1" applyAlignment="1">
      <alignment horizontal="center" vertical="center"/>
    </xf>
    <xf numFmtId="44" fontId="1" fillId="8" borderId="4" xfId="0" applyNumberFormat="1" applyFont="1" applyFill="1" applyBorder="1" applyAlignment="1">
      <alignment horizontal="center" vertical="center"/>
    </xf>
    <xf numFmtId="0" fontId="1" fillId="8" borderId="7" xfId="0" applyFont="1" applyFill="1" applyBorder="1" applyAlignment="1">
      <alignment horizontal="center" vertical="center"/>
    </xf>
    <xf numFmtId="0" fontId="1" fillId="8" borderId="10" xfId="0" applyFont="1" applyFill="1" applyBorder="1" applyAlignment="1">
      <alignment horizontal="center" vertical="center"/>
    </xf>
    <xf numFmtId="0" fontId="1" fillId="8" borderId="4" xfId="0" applyFont="1" applyFill="1" applyBorder="1" applyAlignment="1" applyProtection="1">
      <alignment horizontal="center" vertical="center" wrapText="1"/>
      <protection locked="0"/>
    </xf>
    <xf numFmtId="0" fontId="1" fillId="8" borderId="7" xfId="0" applyFont="1" applyFill="1" applyBorder="1" applyAlignment="1" applyProtection="1">
      <alignment horizontal="center" vertical="center" wrapText="1"/>
      <protection locked="0"/>
    </xf>
    <xf numFmtId="0" fontId="1" fillId="8" borderId="10" xfId="0" applyFont="1" applyFill="1" applyBorder="1" applyAlignment="1" applyProtection="1">
      <alignment horizontal="center" vertical="center" wrapText="1"/>
      <protection locked="0"/>
    </xf>
    <xf numFmtId="0" fontId="1" fillId="8" borderId="4"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8" borderId="10" xfId="0" applyFont="1" applyFill="1" applyBorder="1" applyAlignment="1">
      <alignment horizontal="center" vertical="center" wrapText="1"/>
    </xf>
    <xf numFmtId="0" fontId="1" fillId="8" borderId="5" xfId="0" applyFont="1" applyFill="1" applyBorder="1" applyAlignment="1" applyProtection="1">
      <alignment horizontal="center" vertical="center" wrapText="1"/>
      <protection locked="0"/>
    </xf>
    <xf numFmtId="0" fontId="1" fillId="8" borderId="8" xfId="0" applyFont="1" applyFill="1" applyBorder="1" applyAlignment="1" applyProtection="1">
      <alignment horizontal="center" vertical="center" wrapText="1"/>
      <protection locked="0"/>
    </xf>
    <xf numFmtId="0" fontId="1" fillId="8" borderId="11" xfId="0" applyFont="1" applyFill="1" applyBorder="1" applyAlignment="1" applyProtection="1">
      <alignment horizontal="center" vertical="center" wrapText="1"/>
      <protection locked="0"/>
    </xf>
    <xf numFmtId="44" fontId="1" fillId="2" borderId="4" xfId="0" applyNumberFormat="1"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4" xfId="0" applyFont="1" applyFill="1" applyBorder="1" applyAlignment="1" applyProtection="1">
      <alignment horizontal="center" vertical="center" wrapText="1"/>
      <protection locked="0"/>
    </xf>
    <xf numFmtId="0" fontId="1" fillId="2" borderId="7"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1" fillId="2" borderId="4"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5" xfId="0" applyFont="1" applyFill="1" applyBorder="1" applyAlignment="1" applyProtection="1">
      <alignment horizontal="center" vertical="center" wrapText="1"/>
      <protection locked="0"/>
    </xf>
    <xf numFmtId="0" fontId="1" fillId="2" borderId="8" xfId="0" applyFont="1" applyFill="1" applyBorder="1" applyAlignment="1" applyProtection="1">
      <alignment horizontal="center" vertical="center" wrapText="1"/>
      <protection locked="0"/>
    </xf>
    <xf numFmtId="0" fontId="1" fillId="2" borderId="11" xfId="0" applyFont="1" applyFill="1" applyBorder="1" applyAlignment="1" applyProtection="1">
      <alignment horizontal="center" vertical="center" wrapText="1"/>
      <protection locked="0"/>
    </xf>
    <xf numFmtId="0" fontId="1" fillId="7" borderId="4" xfId="0" applyFont="1" applyFill="1" applyBorder="1" applyAlignment="1" applyProtection="1">
      <alignment horizontal="center" vertical="center" wrapText="1"/>
      <protection locked="0"/>
    </xf>
    <xf numFmtId="0" fontId="1" fillId="7" borderId="7" xfId="0" applyFont="1" applyFill="1" applyBorder="1" applyAlignment="1" applyProtection="1">
      <alignment horizontal="center" vertical="center" wrapText="1"/>
      <protection locked="0"/>
    </xf>
    <xf numFmtId="0" fontId="1" fillId="7" borderId="10" xfId="0" applyFont="1" applyFill="1" applyBorder="1" applyAlignment="1" applyProtection="1">
      <alignment horizontal="center" vertical="center" wrapText="1"/>
      <protection locked="0"/>
    </xf>
    <xf numFmtId="0" fontId="1" fillId="7" borderId="4"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1" fillId="7" borderId="10"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10" xfId="0" applyFont="1" applyFill="1" applyBorder="1" applyAlignment="1">
      <alignment horizontal="center" vertical="center" wrapText="1"/>
    </xf>
    <xf numFmtId="44" fontId="1" fillId="0" borderId="16" xfId="0" applyNumberFormat="1" applyFont="1" applyBorder="1" applyAlignment="1">
      <alignment horizontal="center" vertical="center"/>
    </xf>
    <xf numFmtId="44" fontId="1" fillId="0" borderId="15" xfId="0" applyNumberFormat="1" applyFont="1" applyBorder="1" applyAlignment="1">
      <alignment horizontal="center" vertical="center"/>
    </xf>
    <xf numFmtId="44" fontId="1" fillId="0" borderId="17" xfId="0" applyNumberFormat="1" applyFont="1" applyBorder="1" applyAlignment="1">
      <alignment horizontal="center" vertical="center"/>
    </xf>
    <xf numFmtId="44" fontId="1" fillId="7" borderId="4" xfId="0" applyNumberFormat="1" applyFont="1" applyFill="1" applyBorder="1" applyAlignment="1">
      <alignment horizontal="center" vertical="center"/>
    </xf>
    <xf numFmtId="0" fontId="1" fillId="7" borderId="7" xfId="0" applyFont="1" applyFill="1" applyBorder="1" applyAlignment="1">
      <alignment horizontal="center" vertical="center"/>
    </xf>
    <xf numFmtId="0" fontId="1" fillId="7" borderId="10" xfId="0" applyFont="1" applyFill="1" applyBorder="1" applyAlignment="1">
      <alignment horizontal="center" vertical="center"/>
    </xf>
    <xf numFmtId="0" fontId="1" fillId="7" borderId="5" xfId="0" applyFont="1" applyFill="1" applyBorder="1" applyAlignment="1" applyProtection="1">
      <alignment horizontal="center" vertical="center" wrapText="1"/>
      <protection locked="0"/>
    </xf>
    <xf numFmtId="0" fontId="1" fillId="7" borderId="8" xfId="0" applyFont="1" applyFill="1" applyBorder="1" applyAlignment="1" applyProtection="1">
      <alignment horizontal="center" vertical="center" wrapText="1"/>
      <protection locked="0"/>
    </xf>
    <xf numFmtId="0" fontId="1" fillId="7" borderId="11" xfId="0" applyFont="1" applyFill="1" applyBorder="1" applyAlignment="1" applyProtection="1">
      <alignment horizontal="center" vertical="center" wrapText="1"/>
      <protection locked="0"/>
    </xf>
    <xf numFmtId="44" fontId="1" fillId="9" borderId="4" xfId="0" applyNumberFormat="1" applyFont="1" applyFill="1" applyBorder="1" applyAlignment="1">
      <alignment horizontal="center" vertical="center"/>
    </xf>
    <xf numFmtId="0" fontId="1" fillId="9" borderId="7" xfId="0" applyFont="1" applyFill="1" applyBorder="1" applyAlignment="1">
      <alignment horizontal="center" vertical="center"/>
    </xf>
    <xf numFmtId="0" fontId="1" fillId="9" borderId="10" xfId="0" applyFont="1" applyFill="1" applyBorder="1" applyAlignment="1">
      <alignment horizontal="center" vertical="center"/>
    </xf>
    <xf numFmtId="0" fontId="1" fillId="9" borderId="5" xfId="0" applyFont="1" applyFill="1" applyBorder="1" applyAlignment="1" applyProtection="1">
      <alignment horizontal="center" vertical="center" wrapText="1"/>
      <protection locked="0"/>
    </xf>
    <xf numFmtId="0" fontId="1" fillId="9" borderId="8" xfId="0" applyFont="1" applyFill="1" applyBorder="1" applyAlignment="1" applyProtection="1">
      <alignment horizontal="center" vertical="center" wrapText="1"/>
      <protection locked="0"/>
    </xf>
    <xf numFmtId="0" fontId="1" fillId="9" borderId="11" xfId="0" applyFont="1" applyFill="1" applyBorder="1" applyAlignment="1" applyProtection="1">
      <alignment horizontal="center" vertical="center" wrapText="1"/>
      <protection locked="0"/>
    </xf>
    <xf numFmtId="0" fontId="1" fillId="9" borderId="4" xfId="0" applyFont="1" applyFill="1" applyBorder="1" applyAlignment="1" applyProtection="1">
      <alignment horizontal="center" vertical="center" wrapText="1"/>
      <protection locked="0"/>
    </xf>
    <xf numFmtId="0" fontId="1" fillId="9" borderId="7" xfId="0" applyFont="1" applyFill="1" applyBorder="1" applyAlignment="1" applyProtection="1">
      <alignment horizontal="center" vertical="center" wrapText="1"/>
      <protection locked="0"/>
    </xf>
    <xf numFmtId="0" fontId="1" fillId="9" borderId="10" xfId="0" applyFont="1" applyFill="1" applyBorder="1" applyAlignment="1" applyProtection="1">
      <alignment horizontal="center" vertical="center" wrapText="1"/>
      <protection locked="0"/>
    </xf>
    <xf numFmtId="0" fontId="1" fillId="8" borderId="16" xfId="0" applyFont="1" applyFill="1"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horizontal="center" vertical="center"/>
    </xf>
    <xf numFmtId="0" fontId="1" fillId="7" borderId="16" xfId="0" applyFont="1" applyFill="1" applyBorder="1" applyAlignment="1">
      <alignment horizontal="center" vertical="center"/>
    </xf>
    <xf numFmtId="0" fontId="1" fillId="9" borderId="16" xfId="0" applyFont="1" applyFill="1" applyBorder="1" applyAlignment="1">
      <alignment horizontal="center" vertical="center"/>
    </xf>
    <xf numFmtId="44" fontId="1" fillId="0" borderId="4"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5"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10" xfId="0" applyFont="1" applyBorder="1" applyAlignment="1" applyProtection="1">
      <alignment horizontal="center" vertical="center" wrapText="1"/>
      <protection locked="0"/>
    </xf>
    <xf numFmtId="44" fontId="1" fillId="2" borderId="16" xfId="0" applyNumberFormat="1" applyFont="1" applyFill="1" applyBorder="1" applyAlignment="1">
      <alignment horizontal="center" vertical="center"/>
    </xf>
    <xf numFmtId="44" fontId="1" fillId="2" borderId="15" xfId="0" applyNumberFormat="1" applyFont="1" applyFill="1" applyBorder="1" applyAlignment="1">
      <alignment horizontal="center" vertical="center"/>
    </xf>
    <xf numFmtId="44" fontId="1" fillId="2" borderId="17" xfId="0" applyNumberFormat="1" applyFont="1" applyFill="1" applyBorder="1" applyAlignment="1">
      <alignment horizontal="center" vertical="center"/>
    </xf>
    <xf numFmtId="0" fontId="1" fillId="0" borderId="16" xfId="0" applyFont="1" applyBorder="1" applyAlignment="1">
      <alignment horizontal="center" vertical="center"/>
    </xf>
    <xf numFmtId="0" fontId="1" fillId="2" borderId="16"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7" xfId="0" applyFont="1" applyFill="1" applyBorder="1" applyAlignment="1">
      <alignment horizontal="center" vertical="center"/>
    </xf>
    <xf numFmtId="0" fontId="1" fillId="0" borderId="15" xfId="0" applyFont="1" applyBorder="1" applyAlignment="1">
      <alignment horizontal="center" vertical="center"/>
    </xf>
    <xf numFmtId="0" fontId="1" fillId="0" borderId="17" xfId="0" applyFont="1" applyBorder="1" applyAlignment="1">
      <alignment horizontal="center" vertical="center"/>
    </xf>
    <xf numFmtId="44" fontId="1" fillId="2" borderId="13" xfId="0" applyNumberFormat="1" applyFont="1" applyFill="1" applyBorder="1" applyAlignment="1">
      <alignment horizontal="center" vertical="center"/>
    </xf>
    <xf numFmtId="0" fontId="1" fillId="2" borderId="14" xfId="0" applyFont="1" applyFill="1" applyBorder="1" applyAlignment="1" applyProtection="1">
      <alignment horizontal="center" vertical="center" wrapText="1"/>
      <protection locked="0"/>
    </xf>
    <xf numFmtId="0" fontId="1" fillId="2" borderId="13" xfId="0" applyFont="1" applyFill="1" applyBorder="1" applyAlignment="1">
      <alignment horizontal="center" vertical="center" wrapText="1"/>
    </xf>
    <xf numFmtId="0" fontId="1" fillId="2" borderId="13" xfId="0" applyFont="1" applyFill="1" applyBorder="1" applyAlignment="1" applyProtection="1">
      <alignment horizontal="center" vertical="center" wrapText="1"/>
      <protection locked="0"/>
    </xf>
    <xf numFmtId="0" fontId="7" fillId="6" borderId="0" xfId="0" applyFont="1" applyFill="1" applyAlignment="1">
      <alignment horizontal="center" vertical="center"/>
    </xf>
    <xf numFmtId="0" fontId="2" fillId="0" borderId="0" xfId="0" applyFont="1" applyAlignment="1">
      <alignment horizontal="center" vertical="center"/>
    </xf>
    <xf numFmtId="0" fontId="6" fillId="0" borderId="0" xfId="0" applyFont="1" applyAlignment="1">
      <alignment horizontal="lef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19685</xdr:colOff>
      <xdr:row>0</xdr:row>
      <xdr:rowOff>57150</xdr:rowOff>
    </xdr:from>
    <xdr:to>
      <xdr:col>14</xdr:col>
      <xdr:colOff>1063625</xdr:colOff>
      <xdr:row>6</xdr:row>
      <xdr:rowOff>23813</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345123" y="57150"/>
          <a:ext cx="12759690" cy="20145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Armed Security Cannabis Transportation CDTFA</a:t>
          </a:r>
        </a:p>
        <a:p>
          <a:r>
            <a:rPr lang="en-US" sz="1100"/>
            <a:t>Estimated Cost Examples</a:t>
          </a:r>
        </a:p>
        <a:p>
          <a:pPr algn="ctr"/>
          <a:r>
            <a:rPr lang="en-US" sz="1200" b="1">
              <a:solidFill>
                <a:schemeClr val="dk1"/>
              </a:solidFill>
              <a:effectLst/>
              <a:latin typeface="+mn-lt"/>
              <a:ea typeface="+mn-ea"/>
              <a:cs typeface="+mn-cs"/>
            </a:rPr>
            <a:t>Attachment</a:t>
          </a:r>
          <a:r>
            <a:rPr lang="en-US" sz="1200" b="1" baseline="0">
              <a:solidFill>
                <a:schemeClr val="dk1"/>
              </a:solidFill>
              <a:effectLst/>
              <a:latin typeface="+mn-lt"/>
              <a:ea typeface="+mn-ea"/>
              <a:cs typeface="+mn-cs"/>
            </a:rPr>
            <a:t> 1 - Exhibit B-1, Rate Sheet</a:t>
          </a:r>
          <a:endParaRPr lang="en-US" sz="1200" b="1">
            <a:solidFill>
              <a:schemeClr val="dk1"/>
            </a:solidFill>
            <a:effectLst/>
            <a:latin typeface="+mn-lt"/>
            <a:ea typeface="+mn-ea"/>
            <a:cs typeface="+mn-cs"/>
          </a:endParaRPr>
        </a:p>
        <a:p>
          <a:pPr algn="ctr"/>
          <a:r>
            <a:rPr lang="en-US" sz="1200" b="1">
              <a:solidFill>
                <a:schemeClr val="dk1"/>
              </a:solidFill>
              <a:effectLst/>
              <a:latin typeface="+mn-lt"/>
              <a:ea typeface="+mn-ea"/>
              <a:cs typeface="+mn-cs"/>
            </a:rPr>
            <a:t>2026-4040 IFB</a:t>
          </a:r>
          <a:r>
            <a:rPr lang="en-US" sz="1200" b="1" baseline="0">
              <a:solidFill>
                <a:schemeClr val="dk1"/>
              </a:solidFill>
              <a:effectLst/>
              <a:latin typeface="+mn-lt"/>
              <a:ea typeface="+mn-ea"/>
              <a:cs typeface="+mn-cs"/>
            </a:rPr>
            <a:t> </a:t>
          </a:r>
          <a:r>
            <a:rPr lang="en-US" sz="1200" b="1">
              <a:solidFill>
                <a:schemeClr val="dk1"/>
              </a:solidFill>
              <a:effectLst/>
              <a:latin typeface="+mn-lt"/>
              <a:ea typeface="+mn-ea"/>
              <a:cs typeface="+mn-cs"/>
            </a:rPr>
            <a:t>Armed Security Transportation Services </a:t>
          </a:r>
        </a:p>
        <a:p>
          <a:pPr marL="0" marR="0" lvl="0" indent="0" algn="ctr" defTabSz="914400" eaLnBrk="1" fontAlgn="auto" latinLnBrk="0" hangingPunct="1">
            <a:lnSpc>
              <a:spcPct val="100000"/>
            </a:lnSpc>
            <a:spcBef>
              <a:spcPts val="0"/>
            </a:spcBef>
            <a:spcAft>
              <a:spcPts val="0"/>
            </a:spcAft>
            <a:buClrTx/>
            <a:buSzTx/>
            <a:buFontTx/>
            <a:buNone/>
            <a:tabLst/>
            <a:defRPr/>
          </a:pPr>
          <a:r>
            <a:rPr lang="en-US" sz="1100" b="0">
              <a:solidFill>
                <a:schemeClr val="dk1"/>
              </a:solidFill>
              <a:effectLst/>
              <a:latin typeface="+mn-lt"/>
              <a:ea typeface="+mn-ea"/>
              <a:cs typeface="+mn-cs"/>
            </a:rPr>
            <a:t>Year 1 Term:</a:t>
          </a:r>
          <a:r>
            <a:rPr lang="en-US" sz="1100" b="0" baseline="0">
              <a:solidFill>
                <a:schemeClr val="dk1"/>
              </a:solidFill>
              <a:effectLst/>
              <a:latin typeface="+mn-lt"/>
              <a:ea typeface="+mn-ea"/>
              <a:cs typeface="+mn-cs"/>
            </a:rPr>
            <a:t> </a:t>
          </a:r>
          <a:r>
            <a:rPr lang="en-US" sz="1100" b="0">
              <a:solidFill>
                <a:schemeClr val="dk1"/>
              </a:solidFill>
              <a:effectLst/>
              <a:latin typeface="+mn-lt"/>
              <a:ea typeface="+mn-ea"/>
              <a:cs typeface="+mn-cs"/>
            </a:rPr>
            <a:t>July 1, 2026 or upon DGS approval, whichever is later through June 30, 2027</a:t>
          </a:r>
          <a:endParaRPr lang="en-US" sz="1100">
            <a:effectLst/>
          </a:endParaRPr>
        </a:p>
        <a:p>
          <a:pPr marL="0" marR="0" lvl="0" indent="0" algn="r" defTabSz="914400" eaLnBrk="1" fontAlgn="auto" latinLnBrk="0" hangingPunct="1">
            <a:lnSpc>
              <a:spcPct val="100000"/>
            </a:lnSpc>
            <a:spcBef>
              <a:spcPts val="0"/>
            </a:spcBef>
            <a:spcAft>
              <a:spcPts val="0"/>
            </a:spcAft>
            <a:buClrTx/>
            <a:buSzTx/>
            <a:buFontTx/>
            <a:buNone/>
            <a:tabLst/>
            <a:defRPr/>
          </a:pPr>
          <a:endParaRPr lang="en-US" sz="1100" b="0" i="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effectLst/>
              <a:latin typeface="+mn-lt"/>
              <a:ea typeface="+mn-ea"/>
              <a:cs typeface="+mn-cs"/>
            </a:rPr>
            <a:t>Your bid may be deemed non‑responsive by the CDTFA if you do not complete and submit this document with your bid. By submitting this bid, the bidder agrees to provide all labor, materials, tools, equipment, and supervision, and to pay all taxes, insurance, bonds, license and permit fees, travel costs, and any other costs necessary to perform the work in accordance with the Statement of Work (Exhibit A). The CDTFA does not guarantee a minimum or maximum use of this Agreement.</a:t>
          </a:r>
        </a:p>
        <a:p>
          <a:pPr algn="r"/>
          <a:endParaRPr lang="en-US" sz="1100" b="0" i="1">
            <a:solidFill>
              <a:schemeClr val="dk1"/>
            </a:solidFill>
            <a:effectLst/>
            <a:latin typeface="+mn-lt"/>
            <a:ea typeface="+mn-ea"/>
            <a:cs typeface="+mn-cs"/>
          </a:endParaRPr>
        </a:p>
        <a:p>
          <a:pPr algn="l"/>
          <a:r>
            <a:rPr lang="en-US" sz="1100" b="0" i="1" u="sng">
              <a:solidFill>
                <a:schemeClr val="dk1"/>
              </a:solidFill>
              <a:effectLst/>
              <a:latin typeface="+mn-lt"/>
              <a:ea typeface="+mn-ea"/>
              <a:cs typeface="+mn-cs"/>
            </a:rPr>
            <a:t>*Note: Must Complete the Cost Estimate Year 1 (FY 26) and Cost Estimate Year 2 (FY 27)</a:t>
          </a:r>
          <a:r>
            <a:rPr lang="en-US" sz="1100" b="0" i="1" u="sng" baseline="0">
              <a:solidFill>
                <a:schemeClr val="dk1"/>
              </a:solidFill>
              <a:effectLst/>
              <a:latin typeface="+mn-lt"/>
              <a:ea typeface="+mn-ea"/>
              <a:cs typeface="+mn-cs"/>
            </a:rPr>
            <a:t> tabs below.</a:t>
          </a:r>
          <a:endParaRPr lang="en-US" sz="1100" b="0" i="1" u="sng">
            <a:solidFill>
              <a:schemeClr val="dk1"/>
            </a:solidFill>
            <a:effectLst/>
            <a:latin typeface="+mn-lt"/>
            <a:ea typeface="+mn-ea"/>
            <a:cs typeface="+mn-cs"/>
          </a:endParaRPr>
        </a:p>
      </xdr:txBody>
    </xdr:sp>
    <xdr:clientData/>
  </xdr:twoCellAnchor>
  <xdr:twoCellAnchor>
    <xdr:from>
      <xdr:col>1</xdr:col>
      <xdr:colOff>342900</xdr:colOff>
      <xdr:row>84</xdr:row>
      <xdr:rowOff>95250</xdr:rowOff>
    </xdr:from>
    <xdr:to>
      <xdr:col>14</xdr:col>
      <xdr:colOff>897573</xdr:colOff>
      <xdr:row>97</xdr:row>
      <xdr:rowOff>38100</xdr:rowOff>
    </xdr:to>
    <xdr:sp macro="" textlink="">
      <xdr:nvSpPr>
        <xdr:cNvPr id="4" name="TextBox 3">
          <a:extLst>
            <a:ext uri="{FF2B5EF4-FFF2-40B4-BE49-F238E27FC236}">
              <a16:creationId xmlns:a16="http://schemas.microsoft.com/office/drawing/2014/main" id="{5E8F068D-21DB-4326-B9BC-E20A1E06A2AF}"/>
            </a:ext>
          </a:extLst>
        </xdr:cNvPr>
        <xdr:cNvSpPr txBox="1"/>
      </xdr:nvSpPr>
      <xdr:spPr>
        <a:xfrm>
          <a:off x="660400" y="15817850"/>
          <a:ext cx="10727373" cy="208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Notes:</a:t>
          </a:r>
        </a:p>
        <a:p>
          <a:r>
            <a:rPr lang="en-US" sz="1100"/>
            <a:t>This</a:t>
          </a:r>
          <a:r>
            <a:rPr lang="en-US" sz="1100" baseline="0"/>
            <a:t> worksheet represents estimated cost examples involving armed security for cannabis transportation operations. This is not an all inclusive list.</a:t>
          </a: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Minimum of 2 armed security</a:t>
          </a:r>
          <a:r>
            <a:rPr lang="en-US" sz="1100" baseline="0"/>
            <a:t> personnel</a:t>
          </a:r>
          <a:r>
            <a:rPr lang="en-US" sz="1100"/>
            <a:t> per transport/security detail.</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Vendor to provide the rates in Column B and the data in Columns D, I, and J (with "Vendor Estimated" in the header descriptions).</a:t>
          </a:r>
          <a:endParaRPr lang="en-US" sz="1100"/>
        </a:p>
        <a:p>
          <a:r>
            <a:rPr lang="en-US" sz="1100"/>
            <a:t>Column</a:t>
          </a:r>
          <a:r>
            <a:rPr lang="en-US" sz="1100" baseline="0"/>
            <a:t> B: </a:t>
          </a:r>
          <a:r>
            <a:rPr lang="en-US" sz="1100" b="1" baseline="0"/>
            <a:t>Vendor's Rates</a:t>
          </a:r>
          <a:r>
            <a:rPr lang="en-US" sz="1100" baseline="0"/>
            <a:t> (to be provided by vendor)</a:t>
          </a:r>
          <a:endParaRPr lang="en-US" sz="1100"/>
        </a:p>
        <a:p>
          <a:pPr eaLnBrk="1" fontAlgn="auto" latinLnBrk="0" hangingPunct="1"/>
          <a:r>
            <a:rPr lang="en-US" sz="1100" b="0"/>
            <a:t>Column D</a:t>
          </a:r>
          <a:r>
            <a:rPr lang="en-US" sz="1100" b="1"/>
            <a:t>: Vendor Estimated Units - Between Start and End Points </a:t>
          </a:r>
          <a:r>
            <a:rPr lang="en-US" sz="1100">
              <a:solidFill>
                <a:schemeClr val="dk1"/>
              </a:solidFill>
              <a:effectLst/>
              <a:latin typeface="+mn-lt"/>
              <a:ea typeface="+mn-ea"/>
              <a:cs typeface="+mn-cs"/>
            </a:rPr>
            <a:t>(to be provided by vendor) </a:t>
          </a:r>
          <a:r>
            <a:rPr lang="en-US" sz="1100" b="1"/>
            <a:t> </a:t>
          </a:r>
          <a:r>
            <a:rPr lang="en-US" sz="1100"/>
            <a:t>= vendor's estimated hours</a:t>
          </a:r>
          <a:r>
            <a:rPr lang="en-US" sz="1100" baseline="0"/>
            <a:t> per guard, days, and mileage for the operation. This should include all estimated costs associated with each operation. Vendor to identify if additional categories/rates/units need to be added to the template to account for any additional costs.</a:t>
          </a:r>
        </a:p>
        <a:p>
          <a:pPr eaLnBrk="1" fontAlgn="auto" latinLnBrk="0" hangingPunct="1"/>
          <a:r>
            <a:rPr lang="en-US" sz="1100" baseline="0">
              <a:solidFill>
                <a:schemeClr val="dk1"/>
              </a:solidFill>
              <a:effectLst/>
              <a:latin typeface="+mn-lt"/>
              <a:ea typeface="+mn-ea"/>
              <a:cs typeface="+mn-cs"/>
            </a:rPr>
            <a:t>Column E: Estimated Units Between CDTFA Locations and Unloading Time (provided by CDTFA) = the estimated additional hours and miles per operation beyond start/end points (includes intermediary locations and unloading time)</a:t>
          </a:r>
          <a:endParaRPr lang="en-US">
            <a:effectLst/>
          </a:endParaRPr>
        </a:p>
        <a:p>
          <a:r>
            <a:rPr lang="en-US" sz="1100" b="0">
              <a:solidFill>
                <a:schemeClr val="dk1"/>
              </a:solidFill>
              <a:effectLst/>
              <a:latin typeface="+mn-lt"/>
              <a:ea typeface="+mn-ea"/>
              <a:cs typeface="+mn-cs"/>
            </a:rPr>
            <a:t>Column I</a:t>
          </a:r>
          <a:r>
            <a:rPr lang="en-US" sz="1100" b="1">
              <a:solidFill>
                <a:schemeClr val="dk1"/>
              </a:solidFill>
              <a:effectLst/>
              <a:latin typeface="+mn-lt"/>
              <a:ea typeface="+mn-ea"/>
              <a:cs typeface="+mn-cs"/>
            </a:rPr>
            <a:t>: </a:t>
          </a:r>
          <a:r>
            <a:rPr lang="en-US" sz="1100" b="1"/>
            <a:t>Vendor Estimated Start Point </a:t>
          </a:r>
          <a:r>
            <a:rPr lang="en-US" sz="1100">
              <a:solidFill>
                <a:schemeClr val="dk1"/>
              </a:solidFill>
              <a:effectLst/>
              <a:latin typeface="+mn-lt"/>
              <a:ea typeface="+mn-ea"/>
              <a:cs typeface="+mn-cs"/>
            </a:rPr>
            <a:t>(to be provided by vendor) </a:t>
          </a:r>
          <a:r>
            <a:rPr lang="en-US" sz="1100"/>
            <a:t>= vendor's esimtated starting point</a:t>
          </a:r>
        </a:p>
        <a:p>
          <a:r>
            <a:rPr lang="en-US" sz="1100" b="0">
              <a:solidFill>
                <a:schemeClr val="dk1"/>
              </a:solidFill>
              <a:effectLst/>
              <a:latin typeface="+mn-lt"/>
              <a:ea typeface="+mn-ea"/>
              <a:cs typeface="+mn-cs"/>
            </a:rPr>
            <a:t>Column J</a:t>
          </a:r>
          <a:r>
            <a:rPr lang="en-US" sz="1100" b="1">
              <a:solidFill>
                <a:schemeClr val="dk1"/>
              </a:solidFill>
              <a:effectLst/>
              <a:latin typeface="+mn-lt"/>
              <a:ea typeface="+mn-ea"/>
              <a:cs typeface="+mn-cs"/>
            </a:rPr>
            <a:t>: </a:t>
          </a:r>
          <a:r>
            <a:rPr lang="en-US" sz="1100" b="1"/>
            <a:t>Vendor</a:t>
          </a:r>
          <a:r>
            <a:rPr lang="en-US" sz="1100" b="1" baseline="0"/>
            <a:t> Estimated End Point </a:t>
          </a:r>
          <a:r>
            <a:rPr lang="en-US" sz="1100">
              <a:solidFill>
                <a:schemeClr val="dk1"/>
              </a:solidFill>
              <a:effectLst/>
              <a:latin typeface="+mn-lt"/>
              <a:ea typeface="+mn-ea"/>
              <a:cs typeface="+mn-cs"/>
            </a:rPr>
            <a:t>(to be provided by vendor) </a:t>
          </a:r>
          <a:r>
            <a:rPr lang="en-US" sz="1100" baseline="0"/>
            <a:t>= vendor's estimated ending point</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24765</xdr:colOff>
      <xdr:row>0</xdr:row>
      <xdr:rowOff>53340</xdr:rowOff>
    </xdr:from>
    <xdr:to>
      <xdr:col>7</xdr:col>
      <xdr:colOff>561975</xdr:colOff>
      <xdr:row>5</xdr:row>
      <xdr:rowOff>19050</xdr:rowOff>
    </xdr:to>
    <xdr:sp macro="" textlink="">
      <xdr:nvSpPr>
        <xdr:cNvPr id="4" name="TextBox 3">
          <a:extLst>
            <a:ext uri="{FF2B5EF4-FFF2-40B4-BE49-F238E27FC236}">
              <a16:creationId xmlns:a16="http://schemas.microsoft.com/office/drawing/2014/main" id="{A939952D-07D8-4F61-B9C6-324D250510CA}"/>
            </a:ext>
          </a:extLst>
        </xdr:cNvPr>
        <xdr:cNvSpPr txBox="1"/>
      </xdr:nvSpPr>
      <xdr:spPr>
        <a:xfrm>
          <a:off x="24765" y="53340"/>
          <a:ext cx="7042785" cy="822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Armed Security Cannabis Transportation CDTFA Proposal</a:t>
          </a:r>
        </a:p>
        <a:p>
          <a:pPr eaLnBrk="1" fontAlgn="auto" latinLnBrk="0" hangingPunct="1"/>
          <a:r>
            <a:rPr lang="en-US" sz="1100"/>
            <a:t>Estimated Cost </a:t>
          </a:r>
          <a:r>
            <a:rPr lang="en-US" sz="1100" b="0">
              <a:solidFill>
                <a:schemeClr val="dk1"/>
              </a:solidFill>
              <a:effectLst/>
              <a:latin typeface="+mn-lt"/>
              <a:ea typeface="+mn-ea"/>
              <a:cs typeface="+mn-cs"/>
            </a:rPr>
            <a:t>Year 1 Term:</a:t>
          </a:r>
          <a:r>
            <a:rPr lang="en-US" sz="1100" b="0" baseline="0">
              <a:solidFill>
                <a:schemeClr val="dk1"/>
              </a:solidFill>
              <a:effectLst/>
              <a:latin typeface="+mn-lt"/>
              <a:ea typeface="+mn-ea"/>
              <a:cs typeface="+mn-cs"/>
            </a:rPr>
            <a:t> </a:t>
          </a:r>
          <a:r>
            <a:rPr lang="en-US" sz="1100" b="0">
              <a:solidFill>
                <a:schemeClr val="dk1"/>
              </a:solidFill>
              <a:effectLst/>
              <a:latin typeface="+mn-lt"/>
              <a:ea typeface="+mn-ea"/>
              <a:cs typeface="+mn-cs"/>
            </a:rPr>
            <a:t>July 1, 2026 or upon DGS approval, whichever is later through June 30, 2027</a:t>
          </a:r>
          <a:endParaRPr lang="en-US">
            <a:effectLst/>
          </a:endParaRPr>
        </a:p>
        <a:p>
          <a:endParaRPr lang="en-US" sz="1100"/>
        </a:p>
      </xdr:txBody>
    </xdr:sp>
    <xdr:clientData/>
  </xdr:twoCellAnchor>
  <xdr:twoCellAnchor>
    <xdr:from>
      <xdr:col>1</xdr:col>
      <xdr:colOff>175259</xdr:colOff>
      <xdr:row>34</xdr:row>
      <xdr:rowOff>152400</xdr:rowOff>
    </xdr:from>
    <xdr:to>
      <xdr:col>7</xdr:col>
      <xdr:colOff>1055369</xdr:colOff>
      <xdr:row>41</xdr:row>
      <xdr:rowOff>85725</xdr:rowOff>
    </xdr:to>
    <xdr:sp macro="" textlink="">
      <xdr:nvSpPr>
        <xdr:cNvPr id="5" name="TextBox 4">
          <a:extLst>
            <a:ext uri="{FF2B5EF4-FFF2-40B4-BE49-F238E27FC236}">
              <a16:creationId xmlns:a16="http://schemas.microsoft.com/office/drawing/2014/main" id="{0CA128FE-D82F-4F51-99EF-D23323DD0706}"/>
            </a:ext>
          </a:extLst>
        </xdr:cNvPr>
        <xdr:cNvSpPr txBox="1"/>
      </xdr:nvSpPr>
      <xdr:spPr>
        <a:xfrm>
          <a:off x="495299" y="8717280"/>
          <a:ext cx="6076950" cy="11068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Estimates for</a:t>
          </a:r>
          <a:r>
            <a:rPr lang="en-US" sz="1100" baseline="0"/>
            <a:t> number of operations are for enforcement activities that could involve multiple locations in a general area and transportation to a CDTFA Facility as well as destruction facilities.</a:t>
          </a: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The data in the columns with "Vendor Estimated" (Columns A and D) are provided by vendor (see "Cost Estimate by event" tab).</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19685</xdr:colOff>
      <xdr:row>0</xdr:row>
      <xdr:rowOff>57150</xdr:rowOff>
    </xdr:from>
    <xdr:to>
      <xdr:col>14</xdr:col>
      <xdr:colOff>1063625</xdr:colOff>
      <xdr:row>5</xdr:row>
      <xdr:rowOff>1198563</xdr:rowOff>
    </xdr:to>
    <xdr:sp macro="" textlink="">
      <xdr:nvSpPr>
        <xdr:cNvPr id="2" name="TextBox 1">
          <a:extLst>
            <a:ext uri="{FF2B5EF4-FFF2-40B4-BE49-F238E27FC236}">
              <a16:creationId xmlns:a16="http://schemas.microsoft.com/office/drawing/2014/main" id="{C5020E2A-A199-4E96-BEE9-03756F9F43D6}"/>
            </a:ext>
          </a:extLst>
        </xdr:cNvPr>
        <xdr:cNvSpPr txBox="1"/>
      </xdr:nvSpPr>
      <xdr:spPr>
        <a:xfrm>
          <a:off x="625475" y="53340"/>
          <a:ext cx="8515350" cy="10347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Armed Security Cannabis Transportation CDTFA</a:t>
          </a:r>
        </a:p>
        <a:p>
          <a:r>
            <a:rPr lang="en-US" sz="1100"/>
            <a:t>Estimated Cost Examples</a:t>
          </a:r>
        </a:p>
        <a:p>
          <a:pPr algn="ctr"/>
          <a:r>
            <a:rPr lang="en-US" sz="1200" b="1">
              <a:solidFill>
                <a:schemeClr val="dk1"/>
              </a:solidFill>
              <a:effectLst/>
              <a:latin typeface="+mn-lt"/>
              <a:ea typeface="+mn-ea"/>
              <a:cs typeface="+mn-cs"/>
            </a:rPr>
            <a:t>Attachment</a:t>
          </a:r>
          <a:r>
            <a:rPr lang="en-US" sz="1200" b="1" baseline="0">
              <a:solidFill>
                <a:schemeClr val="dk1"/>
              </a:solidFill>
              <a:effectLst/>
              <a:latin typeface="+mn-lt"/>
              <a:ea typeface="+mn-ea"/>
              <a:cs typeface="+mn-cs"/>
            </a:rPr>
            <a:t> 1 - Exhibit B-1, Rate Sheet</a:t>
          </a:r>
          <a:endParaRPr lang="en-US" sz="1200" b="1">
            <a:solidFill>
              <a:schemeClr val="dk1"/>
            </a:solidFill>
            <a:effectLst/>
            <a:latin typeface="+mn-lt"/>
            <a:ea typeface="+mn-ea"/>
            <a:cs typeface="+mn-cs"/>
          </a:endParaRPr>
        </a:p>
        <a:p>
          <a:pPr algn="ctr"/>
          <a:r>
            <a:rPr lang="en-US" sz="1200" b="1">
              <a:solidFill>
                <a:schemeClr val="dk1"/>
              </a:solidFill>
              <a:effectLst/>
              <a:latin typeface="+mn-lt"/>
              <a:ea typeface="+mn-ea"/>
              <a:cs typeface="+mn-cs"/>
            </a:rPr>
            <a:t>2026-4040 IFB</a:t>
          </a:r>
          <a:r>
            <a:rPr lang="en-US" sz="1200" b="1" baseline="0">
              <a:solidFill>
                <a:schemeClr val="dk1"/>
              </a:solidFill>
              <a:effectLst/>
              <a:latin typeface="+mn-lt"/>
              <a:ea typeface="+mn-ea"/>
              <a:cs typeface="+mn-cs"/>
            </a:rPr>
            <a:t> </a:t>
          </a:r>
          <a:r>
            <a:rPr lang="en-US" sz="1200" b="1">
              <a:solidFill>
                <a:schemeClr val="dk1"/>
              </a:solidFill>
              <a:effectLst/>
              <a:latin typeface="+mn-lt"/>
              <a:ea typeface="+mn-ea"/>
              <a:cs typeface="+mn-cs"/>
            </a:rPr>
            <a:t>Armed Security Transportation Services </a:t>
          </a:r>
        </a:p>
        <a:p>
          <a:pPr marL="0" marR="0" lvl="0" indent="0" algn="ctr" defTabSz="914400" eaLnBrk="1" fontAlgn="auto" latinLnBrk="0" hangingPunct="1">
            <a:lnSpc>
              <a:spcPct val="100000"/>
            </a:lnSpc>
            <a:spcBef>
              <a:spcPts val="0"/>
            </a:spcBef>
            <a:spcAft>
              <a:spcPts val="0"/>
            </a:spcAft>
            <a:buClrTx/>
            <a:buSzTx/>
            <a:buFontTx/>
            <a:buNone/>
            <a:tabLst/>
            <a:defRPr/>
          </a:pPr>
          <a:r>
            <a:rPr lang="en-US" sz="1100" b="0">
              <a:solidFill>
                <a:schemeClr val="dk1"/>
              </a:solidFill>
              <a:effectLst/>
              <a:latin typeface="+mn-lt"/>
              <a:ea typeface="+mn-ea"/>
              <a:cs typeface="+mn-cs"/>
            </a:rPr>
            <a:t>Year 2 Term:</a:t>
          </a:r>
          <a:r>
            <a:rPr lang="en-US" sz="1100" b="0" baseline="0">
              <a:solidFill>
                <a:schemeClr val="dk1"/>
              </a:solidFill>
              <a:effectLst/>
              <a:latin typeface="+mn-lt"/>
              <a:ea typeface="+mn-ea"/>
              <a:cs typeface="+mn-cs"/>
            </a:rPr>
            <a:t> </a:t>
          </a:r>
          <a:r>
            <a:rPr lang="en-US" sz="1100" b="0">
              <a:solidFill>
                <a:schemeClr val="dk1"/>
              </a:solidFill>
              <a:effectLst/>
              <a:latin typeface="+mn-lt"/>
              <a:ea typeface="+mn-ea"/>
              <a:cs typeface="+mn-cs"/>
            </a:rPr>
            <a:t>July 1, 2027 through June 30, 2028</a:t>
          </a:r>
          <a:endParaRPr lang="en-US" sz="1100">
            <a:effectLst/>
          </a:endParaRPr>
        </a:p>
        <a:p>
          <a:pPr marL="0" marR="0" lvl="0" indent="0" algn="r" defTabSz="914400" eaLnBrk="1" fontAlgn="auto" latinLnBrk="0" hangingPunct="1">
            <a:lnSpc>
              <a:spcPct val="100000"/>
            </a:lnSpc>
            <a:spcBef>
              <a:spcPts val="0"/>
            </a:spcBef>
            <a:spcAft>
              <a:spcPts val="0"/>
            </a:spcAft>
            <a:buClrTx/>
            <a:buSzTx/>
            <a:buFontTx/>
            <a:buNone/>
            <a:tabLst/>
            <a:defRPr/>
          </a:pPr>
          <a:endParaRPr lang="en-US" sz="1100" b="0" i="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effectLst/>
              <a:latin typeface="+mn-lt"/>
              <a:ea typeface="+mn-ea"/>
              <a:cs typeface="+mn-cs"/>
            </a:rPr>
            <a:t>Your bid may be deemed non‑responsive by the CDTFA if you do not complete and submit this document with your bid. By submitting this bid, the bidder agrees to provide all labor, materials, tools, equipment, and supervision, and to pay all taxes, insurance, bonds, license and permit fees, travel costs, and any other costs necessary to perform the work in accordance with the Statement of Work (Exhibit A). The CDTFA does not guarantee a minimum or maximum use of this Agreement.</a:t>
          </a:r>
        </a:p>
        <a:p>
          <a:pPr algn="r"/>
          <a:endParaRPr lang="en-US" sz="1100" b="0" i="1">
            <a:solidFill>
              <a:schemeClr val="dk1"/>
            </a:solidFill>
            <a:effectLst/>
            <a:latin typeface="+mn-lt"/>
            <a:ea typeface="+mn-ea"/>
            <a:cs typeface="+mn-cs"/>
          </a:endParaRPr>
        </a:p>
        <a:p>
          <a:pPr algn="l"/>
          <a:r>
            <a:rPr lang="en-US" sz="1100" b="0" i="1" u="sng">
              <a:solidFill>
                <a:schemeClr val="dk1"/>
              </a:solidFill>
              <a:effectLst/>
              <a:latin typeface="+mn-lt"/>
              <a:ea typeface="+mn-ea"/>
              <a:cs typeface="+mn-cs"/>
            </a:rPr>
            <a:t>*Note: Must Complete the Cost Estimate Year 1 (FY 26) and Cost Estimate Year 2 (FY 27)</a:t>
          </a:r>
          <a:r>
            <a:rPr lang="en-US" sz="1100" b="0" i="1" u="sng" baseline="0">
              <a:solidFill>
                <a:schemeClr val="dk1"/>
              </a:solidFill>
              <a:effectLst/>
              <a:latin typeface="+mn-lt"/>
              <a:ea typeface="+mn-ea"/>
              <a:cs typeface="+mn-cs"/>
            </a:rPr>
            <a:t> tabs below. Must read instructions notes below.</a:t>
          </a:r>
          <a:endParaRPr lang="en-US" sz="1100" b="0" i="1" u="sng">
            <a:solidFill>
              <a:schemeClr val="dk1"/>
            </a:solidFill>
            <a:effectLst/>
            <a:latin typeface="+mn-lt"/>
            <a:ea typeface="+mn-ea"/>
            <a:cs typeface="+mn-cs"/>
          </a:endParaRPr>
        </a:p>
      </xdr:txBody>
    </xdr:sp>
    <xdr:clientData/>
  </xdr:twoCellAnchor>
  <xdr:twoCellAnchor>
    <xdr:from>
      <xdr:col>1</xdr:col>
      <xdr:colOff>342900</xdr:colOff>
      <xdr:row>84</xdr:row>
      <xdr:rowOff>95250</xdr:rowOff>
    </xdr:from>
    <xdr:to>
      <xdr:col>14</xdr:col>
      <xdr:colOff>897573</xdr:colOff>
      <xdr:row>97</xdr:row>
      <xdr:rowOff>38100</xdr:rowOff>
    </xdr:to>
    <xdr:sp macro="" textlink="">
      <xdr:nvSpPr>
        <xdr:cNvPr id="3" name="TextBox 2">
          <a:extLst>
            <a:ext uri="{FF2B5EF4-FFF2-40B4-BE49-F238E27FC236}">
              <a16:creationId xmlns:a16="http://schemas.microsoft.com/office/drawing/2014/main" id="{5352A23E-5508-494C-A7FF-F1EEDE27C52B}"/>
            </a:ext>
          </a:extLst>
        </xdr:cNvPr>
        <xdr:cNvSpPr txBox="1"/>
      </xdr:nvSpPr>
      <xdr:spPr>
        <a:xfrm>
          <a:off x="952500" y="15293340"/>
          <a:ext cx="8189913" cy="2299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Notes:</a:t>
          </a:r>
        </a:p>
        <a:p>
          <a:r>
            <a:rPr lang="en-US" sz="1100"/>
            <a:t>This</a:t>
          </a:r>
          <a:r>
            <a:rPr lang="en-US" sz="1100" baseline="0"/>
            <a:t> worksheet represents estimated cost examples involving armed security for cannabis transportation operations. This is not an all inclusive list.</a:t>
          </a: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Minimum of 2 armed security</a:t>
          </a:r>
          <a:r>
            <a:rPr lang="en-US" sz="1100" baseline="0"/>
            <a:t> personnel</a:t>
          </a:r>
          <a:r>
            <a:rPr lang="en-US" sz="1100"/>
            <a:t> per transport/security detail.</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Vendor to provide the rates in Column B and the data in Columns D, I, and J (with "Vendor Estimated" in the header descriptions).</a:t>
          </a:r>
          <a:endParaRPr lang="en-US" sz="1100"/>
        </a:p>
        <a:p>
          <a:r>
            <a:rPr lang="en-US" sz="1100"/>
            <a:t>Column</a:t>
          </a:r>
          <a:r>
            <a:rPr lang="en-US" sz="1100" baseline="0"/>
            <a:t> B: </a:t>
          </a:r>
          <a:r>
            <a:rPr lang="en-US" sz="1100" b="1" baseline="0"/>
            <a:t>Vendor's Rates</a:t>
          </a:r>
          <a:r>
            <a:rPr lang="en-US" sz="1100" baseline="0"/>
            <a:t> (to be provided by vendor)</a:t>
          </a:r>
          <a:endParaRPr lang="en-US" sz="1100"/>
        </a:p>
        <a:p>
          <a:pPr eaLnBrk="1" fontAlgn="auto" latinLnBrk="0" hangingPunct="1"/>
          <a:r>
            <a:rPr lang="en-US" sz="1100" b="0"/>
            <a:t>Column D</a:t>
          </a:r>
          <a:r>
            <a:rPr lang="en-US" sz="1100" b="1"/>
            <a:t>: Vendor Estimated Units - Between Start and End Points </a:t>
          </a:r>
          <a:r>
            <a:rPr lang="en-US" sz="1100">
              <a:solidFill>
                <a:schemeClr val="dk1"/>
              </a:solidFill>
              <a:effectLst/>
              <a:latin typeface="+mn-lt"/>
              <a:ea typeface="+mn-ea"/>
              <a:cs typeface="+mn-cs"/>
            </a:rPr>
            <a:t>(to be provided by vendor) </a:t>
          </a:r>
          <a:r>
            <a:rPr lang="en-US" sz="1100" b="1"/>
            <a:t> </a:t>
          </a:r>
          <a:r>
            <a:rPr lang="en-US" sz="1100"/>
            <a:t>= vendor's estimated hours</a:t>
          </a:r>
          <a:r>
            <a:rPr lang="en-US" sz="1100" baseline="0"/>
            <a:t> per guard, days, and mileage for the operation. This should include all estimated costs associated with each operation. Vendor to identify if additional categories/rates/units need to be added to the template to account for any additional costs.</a:t>
          </a:r>
        </a:p>
        <a:p>
          <a:pPr eaLnBrk="1" fontAlgn="auto" latinLnBrk="0" hangingPunct="1"/>
          <a:r>
            <a:rPr lang="en-US" sz="1100" baseline="0">
              <a:solidFill>
                <a:schemeClr val="dk1"/>
              </a:solidFill>
              <a:effectLst/>
              <a:latin typeface="+mn-lt"/>
              <a:ea typeface="+mn-ea"/>
              <a:cs typeface="+mn-cs"/>
            </a:rPr>
            <a:t>Column E: Estimated Units Between CDTFA Locations and Unloading Time (provided by CDTFA) = the estimated additional hours and miles per operation beyond start/end points (includes intermediary locations and unloading time)</a:t>
          </a:r>
          <a:endParaRPr lang="en-US">
            <a:effectLst/>
          </a:endParaRPr>
        </a:p>
        <a:p>
          <a:r>
            <a:rPr lang="en-US" sz="1100" b="0">
              <a:solidFill>
                <a:schemeClr val="dk1"/>
              </a:solidFill>
              <a:effectLst/>
              <a:latin typeface="+mn-lt"/>
              <a:ea typeface="+mn-ea"/>
              <a:cs typeface="+mn-cs"/>
            </a:rPr>
            <a:t>Column I</a:t>
          </a:r>
          <a:r>
            <a:rPr lang="en-US" sz="1100" b="1">
              <a:solidFill>
                <a:schemeClr val="dk1"/>
              </a:solidFill>
              <a:effectLst/>
              <a:latin typeface="+mn-lt"/>
              <a:ea typeface="+mn-ea"/>
              <a:cs typeface="+mn-cs"/>
            </a:rPr>
            <a:t>: </a:t>
          </a:r>
          <a:r>
            <a:rPr lang="en-US" sz="1100" b="1"/>
            <a:t>Vendor Estimated Start Point </a:t>
          </a:r>
          <a:r>
            <a:rPr lang="en-US" sz="1100">
              <a:solidFill>
                <a:schemeClr val="dk1"/>
              </a:solidFill>
              <a:effectLst/>
              <a:latin typeface="+mn-lt"/>
              <a:ea typeface="+mn-ea"/>
              <a:cs typeface="+mn-cs"/>
            </a:rPr>
            <a:t>(to be provided by vendor) </a:t>
          </a:r>
          <a:r>
            <a:rPr lang="en-US" sz="1100"/>
            <a:t>= vendor's esimtated starting point</a:t>
          </a:r>
        </a:p>
        <a:p>
          <a:r>
            <a:rPr lang="en-US" sz="1100" b="0">
              <a:solidFill>
                <a:schemeClr val="dk1"/>
              </a:solidFill>
              <a:effectLst/>
              <a:latin typeface="+mn-lt"/>
              <a:ea typeface="+mn-ea"/>
              <a:cs typeface="+mn-cs"/>
            </a:rPr>
            <a:t>Column J</a:t>
          </a:r>
          <a:r>
            <a:rPr lang="en-US" sz="1100" b="1">
              <a:solidFill>
                <a:schemeClr val="dk1"/>
              </a:solidFill>
              <a:effectLst/>
              <a:latin typeface="+mn-lt"/>
              <a:ea typeface="+mn-ea"/>
              <a:cs typeface="+mn-cs"/>
            </a:rPr>
            <a:t>: </a:t>
          </a:r>
          <a:r>
            <a:rPr lang="en-US" sz="1100" b="1"/>
            <a:t>Vendor</a:t>
          </a:r>
          <a:r>
            <a:rPr lang="en-US" sz="1100" b="1" baseline="0"/>
            <a:t> Estimated End Point </a:t>
          </a:r>
          <a:r>
            <a:rPr lang="en-US" sz="1100">
              <a:solidFill>
                <a:schemeClr val="dk1"/>
              </a:solidFill>
              <a:effectLst/>
              <a:latin typeface="+mn-lt"/>
              <a:ea typeface="+mn-ea"/>
              <a:cs typeface="+mn-cs"/>
            </a:rPr>
            <a:t>(to be provided by vendor) </a:t>
          </a:r>
          <a:r>
            <a:rPr lang="en-US" sz="1100" baseline="0"/>
            <a:t>= vendor's estimated ending point</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24765</xdr:colOff>
      <xdr:row>0</xdr:row>
      <xdr:rowOff>53340</xdr:rowOff>
    </xdr:from>
    <xdr:to>
      <xdr:col>7</xdr:col>
      <xdr:colOff>561975</xdr:colOff>
      <xdr:row>5</xdr:row>
      <xdr:rowOff>19050</xdr:rowOff>
    </xdr:to>
    <xdr:sp macro="" textlink="">
      <xdr:nvSpPr>
        <xdr:cNvPr id="2" name="TextBox 1">
          <a:extLst>
            <a:ext uri="{FF2B5EF4-FFF2-40B4-BE49-F238E27FC236}">
              <a16:creationId xmlns:a16="http://schemas.microsoft.com/office/drawing/2014/main" id="{DE6A5C48-0C1E-4A79-843C-B58F040A67C2}"/>
            </a:ext>
          </a:extLst>
        </xdr:cNvPr>
        <xdr:cNvSpPr txBox="1"/>
      </xdr:nvSpPr>
      <xdr:spPr>
        <a:xfrm>
          <a:off x="20955" y="57150"/>
          <a:ext cx="4806315" cy="8629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Armed Security Cannabis Transportation CDTFA Proposal</a:t>
          </a:r>
        </a:p>
        <a:p>
          <a:pPr eaLnBrk="1" fontAlgn="auto" latinLnBrk="0" hangingPunct="1"/>
          <a:r>
            <a:rPr lang="en-US" sz="1100"/>
            <a:t>Estimated Cost </a:t>
          </a:r>
          <a:r>
            <a:rPr lang="en-US" sz="1100" b="0">
              <a:solidFill>
                <a:schemeClr val="dk1"/>
              </a:solidFill>
              <a:effectLst/>
              <a:latin typeface="+mn-lt"/>
              <a:ea typeface="+mn-ea"/>
              <a:cs typeface="+mn-cs"/>
            </a:rPr>
            <a:t>Year 2 Term:</a:t>
          </a:r>
          <a:r>
            <a:rPr lang="en-US" sz="1100" b="0" baseline="0">
              <a:solidFill>
                <a:schemeClr val="dk1"/>
              </a:solidFill>
              <a:effectLst/>
              <a:latin typeface="+mn-lt"/>
              <a:ea typeface="+mn-ea"/>
              <a:cs typeface="+mn-cs"/>
            </a:rPr>
            <a:t> </a:t>
          </a:r>
          <a:r>
            <a:rPr lang="en-US" sz="1100" b="0">
              <a:solidFill>
                <a:schemeClr val="dk1"/>
              </a:solidFill>
              <a:effectLst/>
              <a:latin typeface="+mn-lt"/>
              <a:ea typeface="+mn-ea"/>
              <a:cs typeface="+mn-cs"/>
            </a:rPr>
            <a:t>July 1, 2027 through June 30, 2028</a:t>
          </a:r>
          <a:endParaRPr lang="en-US">
            <a:effectLst/>
          </a:endParaRPr>
        </a:p>
        <a:p>
          <a:endParaRPr lang="en-US" sz="1100"/>
        </a:p>
      </xdr:txBody>
    </xdr:sp>
    <xdr:clientData/>
  </xdr:twoCellAnchor>
  <xdr:twoCellAnchor>
    <xdr:from>
      <xdr:col>1</xdr:col>
      <xdr:colOff>175259</xdr:colOff>
      <xdr:row>34</xdr:row>
      <xdr:rowOff>152400</xdr:rowOff>
    </xdr:from>
    <xdr:to>
      <xdr:col>7</xdr:col>
      <xdr:colOff>1055369</xdr:colOff>
      <xdr:row>41</xdr:row>
      <xdr:rowOff>85725</xdr:rowOff>
    </xdr:to>
    <xdr:sp macro="" textlink="">
      <xdr:nvSpPr>
        <xdr:cNvPr id="3" name="TextBox 2">
          <a:extLst>
            <a:ext uri="{FF2B5EF4-FFF2-40B4-BE49-F238E27FC236}">
              <a16:creationId xmlns:a16="http://schemas.microsoft.com/office/drawing/2014/main" id="{4E01B84E-D0A3-4FBF-8F4A-595559B96904}"/>
            </a:ext>
          </a:extLst>
        </xdr:cNvPr>
        <xdr:cNvSpPr txBox="1"/>
      </xdr:nvSpPr>
      <xdr:spPr>
        <a:xfrm>
          <a:off x="781049" y="6305550"/>
          <a:ext cx="4099560" cy="12020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Estimates for</a:t>
          </a:r>
          <a:r>
            <a:rPr lang="en-US" sz="1100" baseline="0"/>
            <a:t> number of operations are for enforcement activities that could involve multiple locations in a general area and transportation to a CDTFA Facility as well as destruction facilities.</a:t>
          </a: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The data in the columns with "Vendor Estimated" (Columns A and D) are provided by vendor (see "Cost Estimate by event" tab).</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6:O82"/>
  <sheetViews>
    <sheetView tabSelected="1" zoomScale="120" zoomScaleNormal="120" workbookViewId="0">
      <pane xSplit="1" ySplit="10" topLeftCell="B32" activePane="bottomRight" state="frozen"/>
      <selection pane="topRight" activeCell="B1" sqref="B1"/>
      <selection pane="bottomLeft" activeCell="A10" sqref="A10"/>
      <selection pane="bottomRight" activeCell="L11" sqref="L11:L14"/>
    </sheetView>
  </sheetViews>
  <sheetFormatPr defaultColWidth="8.88671875" defaultRowHeight="13.2" x14ac:dyDescent="0.25"/>
  <cols>
    <col min="1" max="1" width="4.6640625" style="1" customWidth="1"/>
    <col min="2" max="2" width="20.33203125" style="2" bestFit="1" customWidth="1"/>
    <col min="3" max="3" width="9.109375" style="2" customWidth="1"/>
    <col min="4" max="4" width="7.88671875" style="2" bestFit="1" customWidth="1"/>
    <col min="5" max="5" width="18.109375" style="4" customWidth="1"/>
    <col min="6" max="6" width="19.33203125" style="4" customWidth="1"/>
    <col min="7" max="7" width="10.6640625" style="4" customWidth="1"/>
    <col min="8" max="8" width="11.44140625" style="2" customWidth="1"/>
    <col min="9" max="9" width="11.33203125" style="2" bestFit="1" customWidth="1"/>
    <col min="10" max="11" width="11.33203125" style="2" customWidth="1"/>
    <col min="12" max="12" width="15.6640625" style="7" customWidth="1"/>
    <col min="13" max="13" width="11" style="7" bestFit="1" customWidth="1"/>
    <col min="14" max="14" width="13.44140625" style="7" customWidth="1"/>
    <col min="15" max="15" width="15.6640625" style="7" customWidth="1"/>
    <col min="16" max="16384" width="8.88671875" style="2"/>
  </cols>
  <sheetData>
    <row r="6" spans="1:15" ht="92.4" customHeight="1" x14ac:dyDescent="0.25"/>
    <row r="7" spans="1:15" x14ac:dyDescent="0.25">
      <c r="B7" s="3" t="s">
        <v>0</v>
      </c>
      <c r="C7" s="3" t="s">
        <v>1</v>
      </c>
      <c r="D7" s="3" t="s">
        <v>2</v>
      </c>
      <c r="E7" s="3" t="s">
        <v>3</v>
      </c>
      <c r="F7" s="3" t="s">
        <v>4</v>
      </c>
      <c r="G7" s="3" t="s">
        <v>5</v>
      </c>
      <c r="H7" s="3" t="s">
        <v>6</v>
      </c>
      <c r="I7" s="3" t="s">
        <v>7</v>
      </c>
      <c r="J7" s="3" t="s">
        <v>10</v>
      </c>
      <c r="K7" s="3" t="s">
        <v>8</v>
      </c>
      <c r="L7" s="3" t="s">
        <v>9</v>
      </c>
      <c r="M7" s="3" t="s">
        <v>76</v>
      </c>
      <c r="N7" s="3" t="s">
        <v>77</v>
      </c>
      <c r="O7" s="3" t="s">
        <v>78</v>
      </c>
    </row>
    <row r="8" spans="1:15" ht="13.8" x14ac:dyDescent="0.25">
      <c r="G8" s="4" t="s">
        <v>11</v>
      </c>
      <c r="H8" s="4" t="s">
        <v>74</v>
      </c>
      <c r="I8" s="10" t="s">
        <v>12</v>
      </c>
      <c r="J8" s="10"/>
      <c r="K8" s="46" t="s">
        <v>79</v>
      </c>
      <c r="L8" s="4"/>
      <c r="O8" s="4"/>
    </row>
    <row r="9" spans="1:15" ht="13.2" hidden="1" customHeight="1" x14ac:dyDescent="0.25"/>
    <row r="10" spans="1:15" ht="57" customHeight="1" thickBot="1" x14ac:dyDescent="0.3">
      <c r="A10" s="1" t="s">
        <v>13</v>
      </c>
      <c r="B10" s="5" t="s">
        <v>14</v>
      </c>
      <c r="C10" s="8" t="s">
        <v>15</v>
      </c>
      <c r="D10" s="6" t="s">
        <v>16</v>
      </c>
      <c r="E10" s="8" t="s">
        <v>17</v>
      </c>
      <c r="F10" s="9" t="s">
        <v>18</v>
      </c>
      <c r="G10" s="9" t="s">
        <v>19</v>
      </c>
      <c r="H10" s="6" t="s">
        <v>20</v>
      </c>
      <c r="I10" s="6" t="s">
        <v>21</v>
      </c>
      <c r="J10" s="6" t="s">
        <v>75</v>
      </c>
      <c r="K10" s="6" t="s">
        <v>21</v>
      </c>
      <c r="L10" s="8" t="s">
        <v>22</v>
      </c>
      <c r="M10" s="9" t="s">
        <v>23</v>
      </c>
      <c r="N10" s="9" t="s">
        <v>24</v>
      </c>
      <c r="O10" s="8" t="s">
        <v>25</v>
      </c>
    </row>
    <row r="11" spans="1:15" x14ac:dyDescent="0.25">
      <c r="A11" s="1">
        <v>1</v>
      </c>
      <c r="B11" s="11" t="s">
        <v>26</v>
      </c>
      <c r="C11" s="51"/>
      <c r="D11" s="12" t="s">
        <v>27</v>
      </c>
      <c r="E11" s="61"/>
      <c r="F11" s="13">
        <v>11</v>
      </c>
      <c r="G11" s="13">
        <f>+E11+F11</f>
        <v>11</v>
      </c>
      <c r="H11" s="14">
        <f>+(G11)*C11</f>
        <v>0</v>
      </c>
      <c r="I11" s="192">
        <f>SUM(H11:H14)</f>
        <v>0</v>
      </c>
      <c r="J11" s="207">
        <v>12</v>
      </c>
      <c r="K11" s="192">
        <f>I11*J11</f>
        <v>0</v>
      </c>
      <c r="L11" s="201"/>
      <c r="M11" s="198" t="s">
        <v>28</v>
      </c>
      <c r="N11" s="198" t="s">
        <v>29</v>
      </c>
      <c r="O11" s="195"/>
    </row>
    <row r="12" spans="1:15" x14ac:dyDescent="0.25">
      <c r="A12" s="1">
        <v>2</v>
      </c>
      <c r="B12" s="15" t="s">
        <v>30</v>
      </c>
      <c r="C12" s="52"/>
      <c r="D12" s="16" t="s">
        <v>27</v>
      </c>
      <c r="E12" s="62"/>
      <c r="F12" s="17">
        <v>11</v>
      </c>
      <c r="G12" s="17">
        <f t="shared" ref="G12:G82" si="0">+E12+F12</f>
        <v>11</v>
      </c>
      <c r="H12" s="18">
        <f t="shared" ref="H12:H82" si="1">+(G12)*C12</f>
        <v>0</v>
      </c>
      <c r="I12" s="193"/>
      <c r="J12" s="188"/>
      <c r="K12" s="193"/>
      <c r="L12" s="202"/>
      <c r="M12" s="199"/>
      <c r="N12" s="199"/>
      <c r="O12" s="196"/>
    </row>
    <row r="13" spans="1:15" x14ac:dyDescent="0.25">
      <c r="A13" s="1">
        <v>3</v>
      </c>
      <c r="B13" s="15" t="s">
        <v>31</v>
      </c>
      <c r="C13" s="52"/>
      <c r="D13" s="16" t="s">
        <v>32</v>
      </c>
      <c r="E13" s="62"/>
      <c r="F13" s="17"/>
      <c r="G13" s="17"/>
      <c r="H13" s="18">
        <f t="shared" si="1"/>
        <v>0</v>
      </c>
      <c r="I13" s="193"/>
      <c r="J13" s="188"/>
      <c r="K13" s="193"/>
      <c r="L13" s="202"/>
      <c r="M13" s="199"/>
      <c r="N13" s="199"/>
      <c r="O13" s="196"/>
    </row>
    <row r="14" spans="1:15" ht="13.8" thickBot="1" x14ac:dyDescent="0.3">
      <c r="A14" s="1">
        <v>4</v>
      </c>
      <c r="B14" s="31" t="s">
        <v>33</v>
      </c>
      <c r="C14" s="53"/>
      <c r="D14" s="32" t="s">
        <v>34</v>
      </c>
      <c r="E14" s="63"/>
      <c r="F14" s="33">
        <v>50</v>
      </c>
      <c r="G14" s="33">
        <f t="shared" si="0"/>
        <v>50</v>
      </c>
      <c r="H14" s="34">
        <f t="shared" si="1"/>
        <v>0</v>
      </c>
      <c r="I14" s="194"/>
      <c r="J14" s="189"/>
      <c r="K14" s="194"/>
      <c r="L14" s="203"/>
      <c r="M14" s="200"/>
      <c r="N14" s="200"/>
      <c r="O14" s="197"/>
    </row>
    <row r="15" spans="1:15" x14ac:dyDescent="0.25">
      <c r="A15" s="1">
        <v>5</v>
      </c>
      <c r="B15" s="35" t="s">
        <v>26</v>
      </c>
      <c r="C15" s="54"/>
      <c r="D15" s="36" t="s">
        <v>27</v>
      </c>
      <c r="E15" s="64"/>
      <c r="F15" s="37">
        <v>11</v>
      </c>
      <c r="G15" s="37">
        <f t="shared" si="0"/>
        <v>11</v>
      </c>
      <c r="H15" s="38">
        <f t="shared" si="1"/>
        <v>0</v>
      </c>
      <c r="I15" s="148">
        <f>SUM(H15:H18)</f>
        <v>0</v>
      </c>
      <c r="J15" s="208">
        <v>10</v>
      </c>
      <c r="K15" s="204">
        <f>I15*J15</f>
        <v>0</v>
      </c>
      <c r="L15" s="151"/>
      <c r="M15" s="154" t="s">
        <v>35</v>
      </c>
      <c r="N15" s="154" t="s">
        <v>29</v>
      </c>
      <c r="O15" s="157"/>
    </row>
    <row r="16" spans="1:15" x14ac:dyDescent="0.25">
      <c r="A16" s="1">
        <v>6</v>
      </c>
      <c r="B16" s="19" t="s">
        <v>30</v>
      </c>
      <c r="C16" s="55"/>
      <c r="D16" s="20" t="s">
        <v>27</v>
      </c>
      <c r="E16" s="65"/>
      <c r="F16" s="21">
        <v>11</v>
      </c>
      <c r="G16" s="21">
        <f t="shared" si="0"/>
        <v>11</v>
      </c>
      <c r="H16" s="22">
        <f t="shared" si="1"/>
        <v>0</v>
      </c>
      <c r="I16" s="149"/>
      <c r="J16" s="188"/>
      <c r="K16" s="205"/>
      <c r="L16" s="152"/>
      <c r="M16" s="155"/>
      <c r="N16" s="155"/>
      <c r="O16" s="158"/>
    </row>
    <row r="17" spans="1:15" x14ac:dyDescent="0.25">
      <c r="A17" s="1">
        <v>7</v>
      </c>
      <c r="B17" s="19" t="s">
        <v>31</v>
      </c>
      <c r="C17" s="55"/>
      <c r="D17" s="20" t="s">
        <v>32</v>
      </c>
      <c r="E17" s="65"/>
      <c r="F17" s="21"/>
      <c r="G17" s="21">
        <f t="shared" si="0"/>
        <v>0</v>
      </c>
      <c r="H17" s="22">
        <f t="shared" si="1"/>
        <v>0</v>
      </c>
      <c r="I17" s="149"/>
      <c r="J17" s="188"/>
      <c r="K17" s="205"/>
      <c r="L17" s="152"/>
      <c r="M17" s="155"/>
      <c r="N17" s="155"/>
      <c r="O17" s="158"/>
    </row>
    <row r="18" spans="1:15" ht="13.8" thickBot="1" x14ac:dyDescent="0.3">
      <c r="A18" s="1">
        <v>8</v>
      </c>
      <c r="B18" s="23" t="s">
        <v>33</v>
      </c>
      <c r="C18" s="56"/>
      <c r="D18" s="24" t="s">
        <v>34</v>
      </c>
      <c r="E18" s="66"/>
      <c r="F18" s="25">
        <v>50</v>
      </c>
      <c r="G18" s="25">
        <f t="shared" si="0"/>
        <v>50</v>
      </c>
      <c r="H18" s="26">
        <f t="shared" si="1"/>
        <v>0</v>
      </c>
      <c r="I18" s="150"/>
      <c r="J18" s="189"/>
      <c r="K18" s="206"/>
      <c r="L18" s="153"/>
      <c r="M18" s="156"/>
      <c r="N18" s="156"/>
      <c r="O18" s="159"/>
    </row>
    <row r="19" spans="1:15" x14ac:dyDescent="0.25">
      <c r="A19" s="1">
        <v>9</v>
      </c>
      <c r="B19" s="11" t="s">
        <v>26</v>
      </c>
      <c r="C19" s="51"/>
      <c r="D19" s="12" t="s">
        <v>27</v>
      </c>
      <c r="E19" s="61"/>
      <c r="F19" s="13">
        <v>11</v>
      </c>
      <c r="G19" s="13">
        <f t="shared" si="0"/>
        <v>11</v>
      </c>
      <c r="H19" s="14">
        <f t="shared" si="1"/>
        <v>0</v>
      </c>
      <c r="I19" s="192">
        <f>SUM(H19:H22)</f>
        <v>0</v>
      </c>
      <c r="J19" s="207">
        <v>4</v>
      </c>
      <c r="K19" s="169">
        <f>I19*J19</f>
        <v>0</v>
      </c>
      <c r="L19" s="201"/>
      <c r="M19" s="198" t="s">
        <v>36</v>
      </c>
      <c r="N19" s="198" t="s">
        <v>29</v>
      </c>
      <c r="O19" s="195"/>
    </row>
    <row r="20" spans="1:15" x14ac:dyDescent="0.25">
      <c r="A20" s="1">
        <v>10</v>
      </c>
      <c r="B20" s="15" t="s">
        <v>30</v>
      </c>
      <c r="C20" s="52"/>
      <c r="D20" s="16" t="s">
        <v>27</v>
      </c>
      <c r="E20" s="62"/>
      <c r="F20" s="17">
        <v>11</v>
      </c>
      <c r="G20" s="17">
        <f t="shared" si="0"/>
        <v>11</v>
      </c>
      <c r="H20" s="18">
        <f t="shared" si="1"/>
        <v>0</v>
      </c>
      <c r="I20" s="193"/>
      <c r="J20" s="188"/>
      <c r="K20" s="170"/>
      <c r="L20" s="202"/>
      <c r="M20" s="199"/>
      <c r="N20" s="199"/>
      <c r="O20" s="196"/>
    </row>
    <row r="21" spans="1:15" x14ac:dyDescent="0.25">
      <c r="A21" s="1">
        <v>11</v>
      </c>
      <c r="B21" s="15" t="s">
        <v>31</v>
      </c>
      <c r="C21" s="52"/>
      <c r="D21" s="16" t="s">
        <v>32</v>
      </c>
      <c r="E21" s="62"/>
      <c r="F21" s="17"/>
      <c r="G21" s="17">
        <f t="shared" si="0"/>
        <v>0</v>
      </c>
      <c r="H21" s="18">
        <f t="shared" si="1"/>
        <v>0</v>
      </c>
      <c r="I21" s="193"/>
      <c r="J21" s="188"/>
      <c r="K21" s="170"/>
      <c r="L21" s="202"/>
      <c r="M21" s="199"/>
      <c r="N21" s="199"/>
      <c r="O21" s="196"/>
    </row>
    <row r="22" spans="1:15" ht="13.8" thickBot="1" x14ac:dyDescent="0.3">
      <c r="A22" s="1">
        <v>12</v>
      </c>
      <c r="B22" s="31" t="s">
        <v>33</v>
      </c>
      <c r="C22" s="53"/>
      <c r="D22" s="32" t="s">
        <v>34</v>
      </c>
      <c r="E22" s="63"/>
      <c r="F22" s="33">
        <v>50</v>
      </c>
      <c r="G22" s="33">
        <f t="shared" si="0"/>
        <v>50</v>
      </c>
      <c r="H22" s="34">
        <f t="shared" si="1"/>
        <v>0</v>
      </c>
      <c r="I22" s="194"/>
      <c r="J22" s="189"/>
      <c r="K22" s="171"/>
      <c r="L22" s="203"/>
      <c r="M22" s="200"/>
      <c r="N22" s="200"/>
      <c r="O22" s="197"/>
    </row>
    <row r="23" spans="1:15" x14ac:dyDescent="0.25">
      <c r="A23" s="1">
        <v>13</v>
      </c>
      <c r="B23" s="35" t="s">
        <v>26</v>
      </c>
      <c r="C23" s="54"/>
      <c r="D23" s="36" t="s">
        <v>27</v>
      </c>
      <c r="E23" s="64"/>
      <c r="F23" s="37">
        <v>8</v>
      </c>
      <c r="G23" s="37">
        <f t="shared" si="0"/>
        <v>8</v>
      </c>
      <c r="H23" s="38">
        <f t="shared" si="1"/>
        <v>0</v>
      </c>
      <c r="I23" s="148">
        <f>SUM(H23:H26)</f>
        <v>0</v>
      </c>
      <c r="J23" s="208">
        <v>20</v>
      </c>
      <c r="K23" s="204">
        <f>I23*J23</f>
        <v>0</v>
      </c>
      <c r="L23" s="151"/>
      <c r="M23" s="154" t="s">
        <v>37</v>
      </c>
      <c r="N23" s="154" t="s">
        <v>29</v>
      </c>
      <c r="O23" s="157"/>
    </row>
    <row r="24" spans="1:15" x14ac:dyDescent="0.25">
      <c r="A24" s="1">
        <v>14</v>
      </c>
      <c r="B24" s="19" t="s">
        <v>30</v>
      </c>
      <c r="C24" s="55"/>
      <c r="D24" s="20" t="s">
        <v>27</v>
      </c>
      <c r="E24" s="65"/>
      <c r="F24" s="21">
        <v>8</v>
      </c>
      <c r="G24" s="21">
        <f t="shared" si="0"/>
        <v>8</v>
      </c>
      <c r="H24" s="22">
        <f t="shared" si="1"/>
        <v>0</v>
      </c>
      <c r="I24" s="149"/>
      <c r="J24" s="188"/>
      <c r="K24" s="205"/>
      <c r="L24" s="152"/>
      <c r="M24" s="155"/>
      <c r="N24" s="155"/>
      <c r="O24" s="158"/>
    </row>
    <row r="25" spans="1:15" x14ac:dyDescent="0.25">
      <c r="A25" s="1">
        <v>15</v>
      </c>
      <c r="B25" s="19" t="s">
        <v>31</v>
      </c>
      <c r="C25" s="55"/>
      <c r="D25" s="20" t="s">
        <v>32</v>
      </c>
      <c r="E25" s="65"/>
      <c r="F25" s="21"/>
      <c r="G25" s="21">
        <f t="shared" si="0"/>
        <v>0</v>
      </c>
      <c r="H25" s="22">
        <f t="shared" si="1"/>
        <v>0</v>
      </c>
      <c r="I25" s="149"/>
      <c r="J25" s="188"/>
      <c r="K25" s="205"/>
      <c r="L25" s="152"/>
      <c r="M25" s="155"/>
      <c r="N25" s="155"/>
      <c r="O25" s="158"/>
    </row>
    <row r="26" spans="1:15" ht="13.8" thickBot="1" x14ac:dyDescent="0.3">
      <c r="A26" s="1">
        <v>16</v>
      </c>
      <c r="B26" s="23" t="s">
        <v>33</v>
      </c>
      <c r="C26" s="56"/>
      <c r="D26" s="24" t="s">
        <v>34</v>
      </c>
      <c r="E26" s="66"/>
      <c r="F26" s="25">
        <v>50</v>
      </c>
      <c r="G26" s="25">
        <f t="shared" si="0"/>
        <v>50</v>
      </c>
      <c r="H26" s="26">
        <f t="shared" si="1"/>
        <v>0</v>
      </c>
      <c r="I26" s="150"/>
      <c r="J26" s="189"/>
      <c r="K26" s="206"/>
      <c r="L26" s="153"/>
      <c r="M26" s="156"/>
      <c r="N26" s="156"/>
      <c r="O26" s="159"/>
    </row>
    <row r="27" spans="1:15" x14ac:dyDescent="0.25">
      <c r="A27" s="1">
        <v>17</v>
      </c>
      <c r="B27" s="11" t="s">
        <v>26</v>
      </c>
      <c r="C27" s="57"/>
      <c r="D27" s="12" t="s">
        <v>27</v>
      </c>
      <c r="E27" s="61"/>
      <c r="F27" s="13">
        <v>5</v>
      </c>
      <c r="G27" s="13">
        <f t="shared" si="0"/>
        <v>5</v>
      </c>
      <c r="H27" s="14">
        <f t="shared" si="1"/>
        <v>0</v>
      </c>
      <c r="I27" s="192">
        <f>SUM(H27:H30)</f>
        <v>0</v>
      </c>
      <c r="J27" s="207">
        <v>3</v>
      </c>
      <c r="K27" s="169">
        <f>I27*J27</f>
        <v>0</v>
      </c>
      <c r="L27" s="201"/>
      <c r="M27" s="198" t="s">
        <v>29</v>
      </c>
      <c r="N27" s="198" t="s">
        <v>38</v>
      </c>
      <c r="O27" s="195"/>
    </row>
    <row r="28" spans="1:15" x14ac:dyDescent="0.25">
      <c r="A28" s="1">
        <v>18</v>
      </c>
      <c r="B28" s="15" t="s">
        <v>30</v>
      </c>
      <c r="C28" s="58"/>
      <c r="D28" s="16" t="s">
        <v>27</v>
      </c>
      <c r="E28" s="62"/>
      <c r="F28" s="17">
        <v>5</v>
      </c>
      <c r="G28" s="17">
        <f t="shared" si="0"/>
        <v>5</v>
      </c>
      <c r="H28" s="18">
        <f t="shared" si="1"/>
        <v>0</v>
      </c>
      <c r="I28" s="193"/>
      <c r="J28" s="188"/>
      <c r="K28" s="170"/>
      <c r="L28" s="202"/>
      <c r="M28" s="199"/>
      <c r="N28" s="199"/>
      <c r="O28" s="196"/>
    </row>
    <row r="29" spans="1:15" x14ac:dyDescent="0.25">
      <c r="A29" s="1">
        <v>19</v>
      </c>
      <c r="B29" s="15" t="s">
        <v>31</v>
      </c>
      <c r="C29" s="58"/>
      <c r="D29" s="16" t="s">
        <v>32</v>
      </c>
      <c r="E29" s="62"/>
      <c r="F29" s="17"/>
      <c r="G29" s="17">
        <f t="shared" si="0"/>
        <v>0</v>
      </c>
      <c r="H29" s="18">
        <f t="shared" si="1"/>
        <v>0</v>
      </c>
      <c r="I29" s="193"/>
      <c r="J29" s="188"/>
      <c r="K29" s="170"/>
      <c r="L29" s="202"/>
      <c r="M29" s="199"/>
      <c r="N29" s="199"/>
      <c r="O29" s="196"/>
    </row>
    <row r="30" spans="1:15" ht="13.8" thickBot="1" x14ac:dyDescent="0.3">
      <c r="A30" s="1">
        <v>20</v>
      </c>
      <c r="B30" s="31" t="s">
        <v>33</v>
      </c>
      <c r="C30" s="59"/>
      <c r="D30" s="32" t="s">
        <v>34</v>
      </c>
      <c r="E30" s="63"/>
      <c r="F30" s="33">
        <v>0</v>
      </c>
      <c r="G30" s="33">
        <f t="shared" si="0"/>
        <v>0</v>
      </c>
      <c r="H30" s="34">
        <f t="shared" si="1"/>
        <v>0</v>
      </c>
      <c r="I30" s="194"/>
      <c r="J30" s="189"/>
      <c r="K30" s="171"/>
      <c r="L30" s="203"/>
      <c r="M30" s="200"/>
      <c r="N30" s="200"/>
      <c r="O30" s="197"/>
    </row>
    <row r="31" spans="1:15" x14ac:dyDescent="0.25">
      <c r="A31" s="1">
        <v>21</v>
      </c>
      <c r="B31" s="35" t="s">
        <v>26</v>
      </c>
      <c r="C31" s="54"/>
      <c r="D31" s="36" t="s">
        <v>27</v>
      </c>
      <c r="E31" s="64"/>
      <c r="F31" s="37">
        <v>9</v>
      </c>
      <c r="G31" s="37">
        <f t="shared" si="0"/>
        <v>9</v>
      </c>
      <c r="H31" s="38">
        <f t="shared" si="1"/>
        <v>0</v>
      </c>
      <c r="I31" s="148">
        <f>SUM(H31:H34)</f>
        <v>0</v>
      </c>
      <c r="J31" s="208">
        <v>6</v>
      </c>
      <c r="K31" s="204">
        <f>I31*J31</f>
        <v>0</v>
      </c>
      <c r="L31" s="151"/>
      <c r="M31" s="154" t="s">
        <v>39</v>
      </c>
      <c r="N31" s="154" t="s">
        <v>29</v>
      </c>
      <c r="O31" s="157"/>
    </row>
    <row r="32" spans="1:15" x14ac:dyDescent="0.25">
      <c r="A32" s="1">
        <v>22</v>
      </c>
      <c r="B32" s="19" t="s">
        <v>30</v>
      </c>
      <c r="C32" s="55"/>
      <c r="D32" s="20" t="s">
        <v>27</v>
      </c>
      <c r="E32" s="65"/>
      <c r="F32" s="21">
        <v>9</v>
      </c>
      <c r="G32" s="21">
        <f t="shared" si="0"/>
        <v>9</v>
      </c>
      <c r="H32" s="22">
        <f t="shared" si="1"/>
        <v>0</v>
      </c>
      <c r="I32" s="149"/>
      <c r="J32" s="188"/>
      <c r="K32" s="205"/>
      <c r="L32" s="152"/>
      <c r="M32" s="155"/>
      <c r="N32" s="155"/>
      <c r="O32" s="158"/>
    </row>
    <row r="33" spans="1:15" x14ac:dyDescent="0.25">
      <c r="A33" s="1">
        <v>23</v>
      </c>
      <c r="B33" s="19" t="s">
        <v>31</v>
      </c>
      <c r="C33" s="55"/>
      <c r="D33" s="20" t="s">
        <v>32</v>
      </c>
      <c r="E33" s="65"/>
      <c r="F33" s="21"/>
      <c r="G33" s="21">
        <f t="shared" si="0"/>
        <v>0</v>
      </c>
      <c r="H33" s="22">
        <f t="shared" si="1"/>
        <v>0</v>
      </c>
      <c r="I33" s="149"/>
      <c r="J33" s="188"/>
      <c r="K33" s="205"/>
      <c r="L33" s="152"/>
      <c r="M33" s="155"/>
      <c r="N33" s="155"/>
      <c r="O33" s="158"/>
    </row>
    <row r="34" spans="1:15" ht="13.8" thickBot="1" x14ac:dyDescent="0.3">
      <c r="A34" s="1">
        <v>24</v>
      </c>
      <c r="B34" s="23" t="s">
        <v>33</v>
      </c>
      <c r="C34" s="56"/>
      <c r="D34" s="24" t="s">
        <v>34</v>
      </c>
      <c r="E34" s="66"/>
      <c r="F34" s="25">
        <v>50</v>
      </c>
      <c r="G34" s="25">
        <f t="shared" si="0"/>
        <v>50</v>
      </c>
      <c r="H34" s="26">
        <f t="shared" si="1"/>
        <v>0</v>
      </c>
      <c r="I34" s="150"/>
      <c r="J34" s="189"/>
      <c r="K34" s="206"/>
      <c r="L34" s="153"/>
      <c r="M34" s="156"/>
      <c r="N34" s="156"/>
      <c r="O34" s="159"/>
    </row>
    <row r="35" spans="1:15" x14ac:dyDescent="0.25">
      <c r="A35" s="1">
        <v>25</v>
      </c>
      <c r="B35" s="11" t="s">
        <v>26</v>
      </c>
      <c r="C35" s="57"/>
      <c r="D35" s="12" t="s">
        <v>27</v>
      </c>
      <c r="E35" s="61"/>
      <c r="F35" s="13">
        <v>9</v>
      </c>
      <c r="G35" s="13">
        <f t="shared" si="0"/>
        <v>9</v>
      </c>
      <c r="H35" s="14">
        <f t="shared" si="1"/>
        <v>0</v>
      </c>
      <c r="I35" s="192">
        <f>SUM(H35:H38)</f>
        <v>0</v>
      </c>
      <c r="J35" s="207">
        <v>2</v>
      </c>
      <c r="K35" s="169">
        <f>I35*J35</f>
        <v>0</v>
      </c>
      <c r="L35" s="201"/>
      <c r="M35" s="198" t="s">
        <v>39</v>
      </c>
      <c r="N35" s="198" t="s">
        <v>40</v>
      </c>
      <c r="O35" s="195"/>
    </row>
    <row r="36" spans="1:15" x14ac:dyDescent="0.25">
      <c r="A36" s="1">
        <v>26</v>
      </c>
      <c r="B36" s="15" t="s">
        <v>30</v>
      </c>
      <c r="C36" s="58"/>
      <c r="D36" s="16" t="s">
        <v>27</v>
      </c>
      <c r="E36" s="62"/>
      <c r="F36" s="17">
        <v>9</v>
      </c>
      <c r="G36" s="17">
        <f t="shared" si="0"/>
        <v>9</v>
      </c>
      <c r="H36" s="18">
        <f t="shared" si="1"/>
        <v>0</v>
      </c>
      <c r="I36" s="193"/>
      <c r="J36" s="188"/>
      <c r="K36" s="170"/>
      <c r="L36" s="202"/>
      <c r="M36" s="199"/>
      <c r="N36" s="199"/>
      <c r="O36" s="196"/>
    </row>
    <row r="37" spans="1:15" x14ac:dyDescent="0.25">
      <c r="A37" s="1">
        <v>27</v>
      </c>
      <c r="B37" s="15" t="s">
        <v>31</v>
      </c>
      <c r="C37" s="58"/>
      <c r="D37" s="16" t="s">
        <v>32</v>
      </c>
      <c r="E37" s="62"/>
      <c r="F37" s="17"/>
      <c r="G37" s="17">
        <f t="shared" si="0"/>
        <v>0</v>
      </c>
      <c r="H37" s="18">
        <f t="shared" si="1"/>
        <v>0</v>
      </c>
      <c r="I37" s="193"/>
      <c r="J37" s="188"/>
      <c r="K37" s="170"/>
      <c r="L37" s="202"/>
      <c r="M37" s="199"/>
      <c r="N37" s="199"/>
      <c r="O37" s="196"/>
    </row>
    <row r="38" spans="1:15" ht="13.8" thickBot="1" x14ac:dyDescent="0.3">
      <c r="A38" s="1">
        <v>28</v>
      </c>
      <c r="B38" s="31" t="s">
        <v>33</v>
      </c>
      <c r="C38" s="59"/>
      <c r="D38" s="32" t="s">
        <v>34</v>
      </c>
      <c r="E38" s="63"/>
      <c r="F38" s="33">
        <v>50</v>
      </c>
      <c r="G38" s="33">
        <f t="shared" si="0"/>
        <v>50</v>
      </c>
      <c r="H38" s="34">
        <f t="shared" si="1"/>
        <v>0</v>
      </c>
      <c r="I38" s="194"/>
      <c r="J38" s="189"/>
      <c r="K38" s="171"/>
      <c r="L38" s="203"/>
      <c r="M38" s="200"/>
      <c r="N38" s="200"/>
      <c r="O38" s="197"/>
    </row>
    <row r="39" spans="1:15" x14ac:dyDescent="0.25">
      <c r="A39" s="1">
        <v>29</v>
      </c>
      <c r="B39" s="81" t="s">
        <v>26</v>
      </c>
      <c r="C39" s="82"/>
      <c r="D39" s="83" t="s">
        <v>27</v>
      </c>
      <c r="E39" s="84"/>
      <c r="F39" s="85">
        <v>9</v>
      </c>
      <c r="G39" s="85">
        <f t="shared" ref="G39:G42" si="2">+E39+F39</f>
        <v>9</v>
      </c>
      <c r="H39" s="86">
        <f t="shared" ref="H39:H42" si="3">+(G39)*C39</f>
        <v>0</v>
      </c>
      <c r="I39" s="136">
        <f>SUM(H39:H42)</f>
        <v>0</v>
      </c>
      <c r="J39" s="187">
        <v>6</v>
      </c>
      <c r="K39" s="204">
        <f>I39*J39</f>
        <v>0</v>
      </c>
      <c r="L39" s="139"/>
      <c r="M39" s="142" t="s">
        <v>39</v>
      </c>
      <c r="N39" s="142" t="s">
        <v>72</v>
      </c>
      <c r="O39" s="145"/>
    </row>
    <row r="40" spans="1:15" x14ac:dyDescent="0.25">
      <c r="A40" s="1">
        <v>30</v>
      </c>
      <c r="B40" s="87" t="s">
        <v>30</v>
      </c>
      <c r="C40" s="82"/>
      <c r="D40" s="88" t="s">
        <v>27</v>
      </c>
      <c r="E40" s="89"/>
      <c r="F40" s="90">
        <v>9</v>
      </c>
      <c r="G40" s="90">
        <f t="shared" si="2"/>
        <v>9</v>
      </c>
      <c r="H40" s="91">
        <f t="shared" si="3"/>
        <v>0</v>
      </c>
      <c r="I40" s="137"/>
      <c r="J40" s="188"/>
      <c r="K40" s="205"/>
      <c r="L40" s="140"/>
      <c r="M40" s="143"/>
      <c r="N40" s="143"/>
      <c r="O40" s="146"/>
    </row>
    <row r="41" spans="1:15" x14ac:dyDescent="0.25">
      <c r="A41" s="1">
        <v>31</v>
      </c>
      <c r="B41" s="87" t="s">
        <v>31</v>
      </c>
      <c r="C41" s="82"/>
      <c r="D41" s="88" t="s">
        <v>32</v>
      </c>
      <c r="E41" s="89"/>
      <c r="F41" s="90"/>
      <c r="G41" s="90">
        <f t="shared" si="2"/>
        <v>0</v>
      </c>
      <c r="H41" s="91">
        <f t="shared" si="3"/>
        <v>0</v>
      </c>
      <c r="I41" s="137"/>
      <c r="J41" s="188"/>
      <c r="K41" s="205"/>
      <c r="L41" s="140"/>
      <c r="M41" s="143"/>
      <c r="N41" s="143"/>
      <c r="O41" s="146"/>
    </row>
    <row r="42" spans="1:15" ht="13.8" thickBot="1" x14ac:dyDescent="0.3">
      <c r="A42" s="1">
        <v>32</v>
      </c>
      <c r="B42" s="92" t="s">
        <v>33</v>
      </c>
      <c r="C42" s="82"/>
      <c r="D42" s="93" t="s">
        <v>34</v>
      </c>
      <c r="E42" s="94"/>
      <c r="F42" s="95">
        <v>50</v>
      </c>
      <c r="G42" s="95">
        <f t="shared" si="2"/>
        <v>50</v>
      </c>
      <c r="H42" s="96">
        <f t="shared" si="3"/>
        <v>0</v>
      </c>
      <c r="I42" s="138"/>
      <c r="J42" s="189"/>
      <c r="K42" s="206"/>
      <c r="L42" s="141"/>
      <c r="M42" s="144"/>
      <c r="N42" s="144"/>
      <c r="O42" s="147"/>
    </row>
    <row r="43" spans="1:15" x14ac:dyDescent="0.25">
      <c r="A43" s="1">
        <v>33</v>
      </c>
      <c r="B43" s="97" t="s">
        <v>26</v>
      </c>
      <c r="C43" s="98"/>
      <c r="D43" s="99" t="s">
        <v>27</v>
      </c>
      <c r="E43" s="100"/>
      <c r="F43" s="101">
        <v>5</v>
      </c>
      <c r="G43" s="101">
        <f t="shared" si="0"/>
        <v>5</v>
      </c>
      <c r="H43" s="102">
        <f t="shared" si="1"/>
        <v>0</v>
      </c>
      <c r="I43" s="172">
        <f>SUM(H43:H46)</f>
        <v>0</v>
      </c>
      <c r="J43" s="190">
        <v>5</v>
      </c>
      <c r="K43" s="169">
        <f>I43*J43</f>
        <v>0</v>
      </c>
      <c r="L43" s="160"/>
      <c r="M43" s="163" t="s">
        <v>41</v>
      </c>
      <c r="N43" s="163" t="s">
        <v>29</v>
      </c>
      <c r="O43" s="175"/>
    </row>
    <row r="44" spans="1:15" x14ac:dyDescent="0.25">
      <c r="A44" s="1">
        <v>34</v>
      </c>
      <c r="B44" s="103" t="s">
        <v>30</v>
      </c>
      <c r="C44" s="104"/>
      <c r="D44" s="105" t="s">
        <v>27</v>
      </c>
      <c r="E44" s="106"/>
      <c r="F44" s="107">
        <v>5</v>
      </c>
      <c r="G44" s="107">
        <f t="shared" si="0"/>
        <v>5</v>
      </c>
      <c r="H44" s="108">
        <f t="shared" si="1"/>
        <v>0</v>
      </c>
      <c r="I44" s="173"/>
      <c r="J44" s="188"/>
      <c r="K44" s="170"/>
      <c r="L44" s="161"/>
      <c r="M44" s="164"/>
      <c r="N44" s="164"/>
      <c r="O44" s="176"/>
    </row>
    <row r="45" spans="1:15" x14ac:dyDescent="0.25">
      <c r="A45" s="1">
        <v>35</v>
      </c>
      <c r="B45" s="103" t="s">
        <v>31</v>
      </c>
      <c r="C45" s="104"/>
      <c r="D45" s="105" t="s">
        <v>32</v>
      </c>
      <c r="E45" s="106"/>
      <c r="F45" s="107"/>
      <c r="G45" s="107">
        <f t="shared" si="0"/>
        <v>0</v>
      </c>
      <c r="H45" s="108">
        <f t="shared" si="1"/>
        <v>0</v>
      </c>
      <c r="I45" s="173"/>
      <c r="J45" s="188"/>
      <c r="K45" s="170"/>
      <c r="L45" s="161"/>
      <c r="M45" s="164"/>
      <c r="N45" s="164"/>
      <c r="O45" s="176"/>
    </row>
    <row r="46" spans="1:15" ht="13.8" thickBot="1" x14ac:dyDescent="0.3">
      <c r="A46" s="1">
        <v>36</v>
      </c>
      <c r="B46" s="109" t="s">
        <v>33</v>
      </c>
      <c r="C46" s="110"/>
      <c r="D46" s="111" t="s">
        <v>34</v>
      </c>
      <c r="E46" s="112"/>
      <c r="F46" s="113">
        <v>50</v>
      </c>
      <c r="G46" s="113">
        <f t="shared" si="0"/>
        <v>50</v>
      </c>
      <c r="H46" s="114">
        <f t="shared" si="1"/>
        <v>0</v>
      </c>
      <c r="I46" s="174"/>
      <c r="J46" s="189"/>
      <c r="K46" s="171"/>
      <c r="L46" s="162"/>
      <c r="M46" s="165"/>
      <c r="N46" s="165"/>
      <c r="O46" s="177"/>
    </row>
    <row r="47" spans="1:15" x14ac:dyDescent="0.25">
      <c r="A47" s="1">
        <v>37</v>
      </c>
      <c r="B47" s="115" t="s">
        <v>26</v>
      </c>
      <c r="C47" s="116"/>
      <c r="D47" s="117" t="s">
        <v>27</v>
      </c>
      <c r="E47" s="118"/>
      <c r="F47" s="119">
        <v>5</v>
      </c>
      <c r="G47" s="119">
        <f t="shared" si="0"/>
        <v>5</v>
      </c>
      <c r="H47" s="120">
        <f t="shared" si="1"/>
        <v>0</v>
      </c>
      <c r="I47" s="178">
        <f>SUM(H47:H50)</f>
        <v>0</v>
      </c>
      <c r="J47" s="191">
        <v>5</v>
      </c>
      <c r="K47" s="204">
        <f>I47*J47</f>
        <v>0</v>
      </c>
      <c r="L47" s="184"/>
      <c r="M47" s="166" t="s">
        <v>41</v>
      </c>
      <c r="N47" s="166" t="s">
        <v>40</v>
      </c>
      <c r="O47" s="181"/>
    </row>
    <row r="48" spans="1:15" x14ac:dyDescent="0.25">
      <c r="A48" s="1">
        <v>38</v>
      </c>
      <c r="B48" s="121" t="s">
        <v>30</v>
      </c>
      <c r="C48" s="122"/>
      <c r="D48" s="123" t="s">
        <v>27</v>
      </c>
      <c r="E48" s="124"/>
      <c r="F48" s="125">
        <v>5</v>
      </c>
      <c r="G48" s="125">
        <f t="shared" si="0"/>
        <v>5</v>
      </c>
      <c r="H48" s="126">
        <f t="shared" si="1"/>
        <v>0</v>
      </c>
      <c r="I48" s="179"/>
      <c r="J48" s="188"/>
      <c r="K48" s="205"/>
      <c r="L48" s="185"/>
      <c r="M48" s="167"/>
      <c r="N48" s="167"/>
      <c r="O48" s="182"/>
    </row>
    <row r="49" spans="1:15" x14ac:dyDescent="0.25">
      <c r="A49" s="1">
        <v>39</v>
      </c>
      <c r="B49" s="121" t="s">
        <v>31</v>
      </c>
      <c r="C49" s="122"/>
      <c r="D49" s="123" t="s">
        <v>32</v>
      </c>
      <c r="E49" s="124"/>
      <c r="F49" s="125"/>
      <c r="G49" s="125">
        <f t="shared" si="0"/>
        <v>0</v>
      </c>
      <c r="H49" s="126">
        <f t="shared" si="1"/>
        <v>0</v>
      </c>
      <c r="I49" s="179"/>
      <c r="J49" s="188"/>
      <c r="K49" s="205"/>
      <c r="L49" s="185"/>
      <c r="M49" s="167"/>
      <c r="N49" s="167"/>
      <c r="O49" s="182"/>
    </row>
    <row r="50" spans="1:15" ht="13.8" thickBot="1" x14ac:dyDescent="0.3">
      <c r="A50" s="1">
        <v>40</v>
      </c>
      <c r="B50" s="127" t="s">
        <v>33</v>
      </c>
      <c r="C50" s="128"/>
      <c r="D50" s="129" t="s">
        <v>34</v>
      </c>
      <c r="E50" s="130"/>
      <c r="F50" s="131">
        <v>50</v>
      </c>
      <c r="G50" s="131">
        <f t="shared" si="0"/>
        <v>50</v>
      </c>
      <c r="H50" s="132">
        <f t="shared" si="1"/>
        <v>0</v>
      </c>
      <c r="I50" s="180"/>
      <c r="J50" s="189"/>
      <c r="K50" s="206"/>
      <c r="L50" s="186"/>
      <c r="M50" s="168"/>
      <c r="N50" s="168"/>
      <c r="O50" s="183"/>
    </row>
    <row r="51" spans="1:15" x14ac:dyDescent="0.25">
      <c r="A51" s="1">
        <v>41</v>
      </c>
      <c r="B51" s="97" t="s">
        <v>26</v>
      </c>
      <c r="C51" s="98"/>
      <c r="D51" s="99" t="s">
        <v>27</v>
      </c>
      <c r="E51" s="100"/>
      <c r="F51" s="101">
        <v>9</v>
      </c>
      <c r="G51" s="101">
        <f t="shared" si="0"/>
        <v>9</v>
      </c>
      <c r="H51" s="102">
        <f t="shared" si="1"/>
        <v>0</v>
      </c>
      <c r="I51" s="172">
        <f>SUM(H51:H54)</f>
        <v>0</v>
      </c>
      <c r="J51" s="190">
        <v>10</v>
      </c>
      <c r="K51" s="169">
        <f>I51*J51</f>
        <v>0</v>
      </c>
      <c r="L51" s="160"/>
      <c r="M51" s="163" t="s">
        <v>42</v>
      </c>
      <c r="N51" s="163" t="s">
        <v>40</v>
      </c>
      <c r="O51" s="175"/>
    </row>
    <row r="52" spans="1:15" x14ac:dyDescent="0.25">
      <c r="A52" s="1">
        <v>42</v>
      </c>
      <c r="B52" s="103" t="s">
        <v>30</v>
      </c>
      <c r="C52" s="104"/>
      <c r="D52" s="105" t="s">
        <v>27</v>
      </c>
      <c r="E52" s="106"/>
      <c r="F52" s="107">
        <v>9</v>
      </c>
      <c r="G52" s="107">
        <f t="shared" si="0"/>
        <v>9</v>
      </c>
      <c r="H52" s="108">
        <f t="shared" si="1"/>
        <v>0</v>
      </c>
      <c r="I52" s="173"/>
      <c r="J52" s="188"/>
      <c r="K52" s="170"/>
      <c r="L52" s="161"/>
      <c r="M52" s="164"/>
      <c r="N52" s="164"/>
      <c r="O52" s="176"/>
    </row>
    <row r="53" spans="1:15" x14ac:dyDescent="0.25">
      <c r="A53" s="1">
        <v>43</v>
      </c>
      <c r="B53" s="103" t="s">
        <v>31</v>
      </c>
      <c r="C53" s="104"/>
      <c r="D53" s="105" t="s">
        <v>32</v>
      </c>
      <c r="E53" s="106"/>
      <c r="F53" s="107"/>
      <c r="G53" s="107">
        <f t="shared" si="0"/>
        <v>0</v>
      </c>
      <c r="H53" s="108">
        <f t="shared" si="1"/>
        <v>0</v>
      </c>
      <c r="I53" s="173"/>
      <c r="J53" s="188"/>
      <c r="K53" s="170"/>
      <c r="L53" s="161"/>
      <c r="M53" s="164"/>
      <c r="N53" s="164"/>
      <c r="O53" s="176"/>
    </row>
    <row r="54" spans="1:15" ht="13.8" thickBot="1" x14ac:dyDescent="0.3">
      <c r="A54" s="1">
        <v>44</v>
      </c>
      <c r="B54" s="109" t="s">
        <v>33</v>
      </c>
      <c r="C54" s="110"/>
      <c r="D54" s="111" t="s">
        <v>34</v>
      </c>
      <c r="E54" s="112"/>
      <c r="F54" s="113">
        <v>50</v>
      </c>
      <c r="G54" s="113">
        <f t="shared" si="0"/>
        <v>50</v>
      </c>
      <c r="H54" s="114">
        <f t="shared" si="1"/>
        <v>0</v>
      </c>
      <c r="I54" s="174"/>
      <c r="J54" s="189"/>
      <c r="K54" s="171"/>
      <c r="L54" s="162"/>
      <c r="M54" s="165"/>
      <c r="N54" s="165"/>
      <c r="O54" s="177"/>
    </row>
    <row r="55" spans="1:15" x14ac:dyDescent="0.25">
      <c r="A55" s="1">
        <v>45</v>
      </c>
      <c r="B55" s="35" t="s">
        <v>26</v>
      </c>
      <c r="C55" s="54"/>
      <c r="D55" s="36" t="s">
        <v>27</v>
      </c>
      <c r="E55" s="64"/>
      <c r="F55" s="37">
        <v>9</v>
      </c>
      <c r="G55" s="37">
        <f t="shared" ref="G55:G58" si="4">+E55+F55</f>
        <v>9</v>
      </c>
      <c r="H55" s="38">
        <f t="shared" ref="H55:H58" si="5">+(G55)*C55</f>
        <v>0</v>
      </c>
      <c r="I55" s="148">
        <f>SUM(H55:H58)</f>
        <v>0</v>
      </c>
      <c r="J55" s="208">
        <v>10</v>
      </c>
      <c r="K55" s="204">
        <f>I55*J55</f>
        <v>0</v>
      </c>
      <c r="L55" s="151"/>
      <c r="M55" s="154" t="s">
        <v>42</v>
      </c>
      <c r="N55" s="154" t="s">
        <v>72</v>
      </c>
      <c r="O55" s="157"/>
    </row>
    <row r="56" spans="1:15" ht="14.4" customHeight="1" x14ac:dyDescent="0.25">
      <c r="A56" s="1">
        <v>46</v>
      </c>
      <c r="B56" s="19" t="s">
        <v>30</v>
      </c>
      <c r="C56" s="55"/>
      <c r="D56" s="20" t="s">
        <v>27</v>
      </c>
      <c r="E56" s="65"/>
      <c r="F56" s="21">
        <v>9</v>
      </c>
      <c r="G56" s="21">
        <f t="shared" si="4"/>
        <v>9</v>
      </c>
      <c r="H56" s="22">
        <f t="shared" si="5"/>
        <v>0</v>
      </c>
      <c r="I56" s="149"/>
      <c r="J56" s="209"/>
      <c r="K56" s="205"/>
      <c r="L56" s="152"/>
      <c r="M56" s="155"/>
      <c r="N56" s="155"/>
      <c r="O56" s="158"/>
    </row>
    <row r="57" spans="1:15" ht="14.4" customHeight="1" x14ac:dyDescent="0.25">
      <c r="A57" s="1">
        <v>47</v>
      </c>
      <c r="B57" s="19" t="s">
        <v>31</v>
      </c>
      <c r="C57" s="55"/>
      <c r="D57" s="20" t="s">
        <v>32</v>
      </c>
      <c r="E57" s="65"/>
      <c r="F57" s="21"/>
      <c r="G57" s="21">
        <f t="shared" si="4"/>
        <v>0</v>
      </c>
      <c r="H57" s="22">
        <f t="shared" si="5"/>
        <v>0</v>
      </c>
      <c r="I57" s="149"/>
      <c r="J57" s="209"/>
      <c r="K57" s="205"/>
      <c r="L57" s="152"/>
      <c r="M57" s="155"/>
      <c r="N57" s="155"/>
      <c r="O57" s="158"/>
    </row>
    <row r="58" spans="1:15" ht="15" customHeight="1" thickBot="1" x14ac:dyDescent="0.3">
      <c r="A58" s="1">
        <v>48</v>
      </c>
      <c r="B58" s="23" t="s">
        <v>33</v>
      </c>
      <c r="C58" s="56"/>
      <c r="D58" s="24" t="s">
        <v>34</v>
      </c>
      <c r="E58" s="66"/>
      <c r="F58" s="25">
        <v>50</v>
      </c>
      <c r="G58" s="25">
        <f t="shared" si="4"/>
        <v>50</v>
      </c>
      <c r="H58" s="26">
        <f t="shared" si="5"/>
        <v>0</v>
      </c>
      <c r="I58" s="150"/>
      <c r="J58" s="210"/>
      <c r="K58" s="206"/>
      <c r="L58" s="153"/>
      <c r="M58" s="156"/>
      <c r="N58" s="156"/>
      <c r="O58" s="159"/>
    </row>
    <row r="59" spans="1:15" x14ac:dyDescent="0.25">
      <c r="A59" s="1">
        <v>49</v>
      </c>
      <c r="B59" s="11" t="s">
        <v>26</v>
      </c>
      <c r="C59" s="57"/>
      <c r="D59" s="12" t="s">
        <v>27</v>
      </c>
      <c r="E59" s="61"/>
      <c r="F59" s="13">
        <v>9</v>
      </c>
      <c r="G59" s="13">
        <f t="shared" si="0"/>
        <v>9</v>
      </c>
      <c r="H59" s="14">
        <f t="shared" si="1"/>
        <v>0</v>
      </c>
      <c r="I59" s="192">
        <f>SUM(H59:H62)</f>
        <v>0</v>
      </c>
      <c r="J59" s="207">
        <v>2</v>
      </c>
      <c r="K59" s="169">
        <f>I59*J59</f>
        <v>0</v>
      </c>
      <c r="L59" s="201"/>
      <c r="M59" s="198" t="s">
        <v>43</v>
      </c>
      <c r="N59" s="198" t="s">
        <v>40</v>
      </c>
      <c r="O59" s="195"/>
    </row>
    <row r="60" spans="1:15" ht="14.4" customHeight="1" x14ac:dyDescent="0.25">
      <c r="A60" s="1">
        <v>50</v>
      </c>
      <c r="B60" s="15" t="s">
        <v>30</v>
      </c>
      <c r="C60" s="58"/>
      <c r="D60" s="16" t="s">
        <v>27</v>
      </c>
      <c r="E60" s="62"/>
      <c r="F60" s="17">
        <v>9</v>
      </c>
      <c r="G60" s="17">
        <f t="shared" si="0"/>
        <v>9</v>
      </c>
      <c r="H60" s="18">
        <f t="shared" si="1"/>
        <v>0</v>
      </c>
      <c r="I60" s="193"/>
      <c r="J60" s="211"/>
      <c r="K60" s="170"/>
      <c r="L60" s="202"/>
      <c r="M60" s="199"/>
      <c r="N60" s="199"/>
      <c r="O60" s="196"/>
    </row>
    <row r="61" spans="1:15" ht="14.4" customHeight="1" x14ac:dyDescent="0.25">
      <c r="A61" s="1">
        <v>51</v>
      </c>
      <c r="B61" s="15" t="s">
        <v>31</v>
      </c>
      <c r="C61" s="58"/>
      <c r="D61" s="16" t="s">
        <v>32</v>
      </c>
      <c r="E61" s="62"/>
      <c r="F61" s="17"/>
      <c r="G61" s="17">
        <f t="shared" si="0"/>
        <v>0</v>
      </c>
      <c r="H61" s="18">
        <f t="shared" si="1"/>
        <v>0</v>
      </c>
      <c r="I61" s="193"/>
      <c r="J61" s="211"/>
      <c r="K61" s="170"/>
      <c r="L61" s="202"/>
      <c r="M61" s="199"/>
      <c r="N61" s="199"/>
      <c r="O61" s="196"/>
    </row>
    <row r="62" spans="1:15" ht="15" customHeight="1" thickBot="1" x14ac:dyDescent="0.3">
      <c r="A62" s="1">
        <v>52</v>
      </c>
      <c r="B62" s="31" t="s">
        <v>33</v>
      </c>
      <c r="C62" s="59"/>
      <c r="D62" s="32" t="s">
        <v>34</v>
      </c>
      <c r="E62" s="63"/>
      <c r="F62" s="33">
        <v>50</v>
      </c>
      <c r="G62" s="33">
        <f t="shared" si="0"/>
        <v>50</v>
      </c>
      <c r="H62" s="34">
        <f t="shared" si="1"/>
        <v>0</v>
      </c>
      <c r="I62" s="194"/>
      <c r="J62" s="212"/>
      <c r="K62" s="171"/>
      <c r="L62" s="203"/>
      <c r="M62" s="200"/>
      <c r="N62" s="200"/>
      <c r="O62" s="197"/>
    </row>
    <row r="63" spans="1:15" x14ac:dyDescent="0.25">
      <c r="A63" s="1">
        <v>53</v>
      </c>
      <c r="B63" s="35" t="s">
        <v>26</v>
      </c>
      <c r="C63" s="54"/>
      <c r="D63" s="36" t="s">
        <v>27</v>
      </c>
      <c r="E63" s="64"/>
      <c r="F63" s="37">
        <v>9</v>
      </c>
      <c r="G63" s="37">
        <f t="shared" si="0"/>
        <v>9</v>
      </c>
      <c r="H63" s="38">
        <f t="shared" si="1"/>
        <v>0</v>
      </c>
      <c r="I63" s="148">
        <f>SUM(H63:H66)</f>
        <v>0</v>
      </c>
      <c r="J63" s="208">
        <v>2</v>
      </c>
      <c r="K63" s="204">
        <f>I63*J63</f>
        <v>0</v>
      </c>
      <c r="L63" s="151"/>
      <c r="M63" s="154" t="s">
        <v>44</v>
      </c>
      <c r="N63" s="154" t="s">
        <v>40</v>
      </c>
      <c r="O63" s="157"/>
    </row>
    <row r="64" spans="1:15" ht="14.4" customHeight="1" x14ac:dyDescent="0.25">
      <c r="A64" s="1">
        <v>54</v>
      </c>
      <c r="B64" s="19" t="s">
        <v>30</v>
      </c>
      <c r="C64" s="55"/>
      <c r="D64" s="20" t="s">
        <v>27</v>
      </c>
      <c r="E64" s="65"/>
      <c r="F64" s="21">
        <v>9</v>
      </c>
      <c r="G64" s="21">
        <f t="shared" si="0"/>
        <v>9</v>
      </c>
      <c r="H64" s="22">
        <f t="shared" si="1"/>
        <v>0</v>
      </c>
      <c r="I64" s="149"/>
      <c r="J64" s="209"/>
      <c r="K64" s="205"/>
      <c r="L64" s="152"/>
      <c r="M64" s="155"/>
      <c r="N64" s="155"/>
      <c r="O64" s="158"/>
    </row>
    <row r="65" spans="1:15" ht="14.4" customHeight="1" x14ac:dyDescent="0.25">
      <c r="A65" s="1">
        <v>55</v>
      </c>
      <c r="B65" s="19" t="s">
        <v>31</v>
      </c>
      <c r="C65" s="55"/>
      <c r="D65" s="20" t="s">
        <v>32</v>
      </c>
      <c r="E65" s="65"/>
      <c r="F65" s="21"/>
      <c r="G65" s="21">
        <f t="shared" si="0"/>
        <v>0</v>
      </c>
      <c r="H65" s="22">
        <f t="shared" si="1"/>
        <v>0</v>
      </c>
      <c r="I65" s="149"/>
      <c r="J65" s="209"/>
      <c r="K65" s="205"/>
      <c r="L65" s="152"/>
      <c r="M65" s="155"/>
      <c r="N65" s="155"/>
      <c r="O65" s="158"/>
    </row>
    <row r="66" spans="1:15" ht="15" customHeight="1" thickBot="1" x14ac:dyDescent="0.3">
      <c r="A66" s="1">
        <v>56</v>
      </c>
      <c r="B66" s="23" t="s">
        <v>33</v>
      </c>
      <c r="C66" s="56"/>
      <c r="D66" s="24" t="s">
        <v>34</v>
      </c>
      <c r="E66" s="66"/>
      <c r="F66" s="25">
        <v>50</v>
      </c>
      <c r="G66" s="25">
        <f t="shared" si="0"/>
        <v>50</v>
      </c>
      <c r="H66" s="26">
        <f t="shared" si="1"/>
        <v>0</v>
      </c>
      <c r="I66" s="150"/>
      <c r="J66" s="210"/>
      <c r="K66" s="206"/>
      <c r="L66" s="153"/>
      <c r="M66" s="156"/>
      <c r="N66" s="156"/>
      <c r="O66" s="159"/>
    </row>
    <row r="67" spans="1:15" x14ac:dyDescent="0.25">
      <c r="A67" s="1">
        <v>57</v>
      </c>
      <c r="B67" s="11" t="s">
        <v>26</v>
      </c>
      <c r="C67" s="57"/>
      <c r="D67" s="12" t="s">
        <v>27</v>
      </c>
      <c r="E67" s="61"/>
      <c r="F67" s="13">
        <v>9</v>
      </c>
      <c r="G67" s="13">
        <f t="shared" si="0"/>
        <v>9</v>
      </c>
      <c r="H67" s="14">
        <f t="shared" si="1"/>
        <v>0</v>
      </c>
      <c r="I67" s="192">
        <f>SUM(H67:H70)</f>
        <v>0</v>
      </c>
      <c r="J67" s="207">
        <v>8</v>
      </c>
      <c r="K67" s="169">
        <f>I67*J67</f>
        <v>0</v>
      </c>
      <c r="L67" s="201"/>
      <c r="M67" s="198" t="s">
        <v>45</v>
      </c>
      <c r="N67" s="198" t="s">
        <v>40</v>
      </c>
      <c r="O67" s="195"/>
    </row>
    <row r="68" spans="1:15" ht="14.4" customHeight="1" x14ac:dyDescent="0.25">
      <c r="A68" s="1">
        <v>58</v>
      </c>
      <c r="B68" s="15" t="s">
        <v>30</v>
      </c>
      <c r="C68" s="58"/>
      <c r="D68" s="16" t="s">
        <v>27</v>
      </c>
      <c r="E68" s="62"/>
      <c r="F68" s="17">
        <v>9</v>
      </c>
      <c r="G68" s="17">
        <f t="shared" si="0"/>
        <v>9</v>
      </c>
      <c r="H68" s="18">
        <f t="shared" si="1"/>
        <v>0</v>
      </c>
      <c r="I68" s="193"/>
      <c r="J68" s="211"/>
      <c r="K68" s="170"/>
      <c r="L68" s="202"/>
      <c r="M68" s="199"/>
      <c r="N68" s="199"/>
      <c r="O68" s="196"/>
    </row>
    <row r="69" spans="1:15" ht="14.4" customHeight="1" x14ac:dyDescent="0.25">
      <c r="A69" s="1">
        <v>59</v>
      </c>
      <c r="B69" s="15" t="s">
        <v>31</v>
      </c>
      <c r="C69" s="58"/>
      <c r="D69" s="16" t="s">
        <v>32</v>
      </c>
      <c r="E69" s="62"/>
      <c r="F69" s="17"/>
      <c r="G69" s="17">
        <f t="shared" si="0"/>
        <v>0</v>
      </c>
      <c r="H69" s="18">
        <f t="shared" si="1"/>
        <v>0</v>
      </c>
      <c r="I69" s="193"/>
      <c r="J69" s="211"/>
      <c r="K69" s="170"/>
      <c r="L69" s="202"/>
      <c r="M69" s="199"/>
      <c r="N69" s="199"/>
      <c r="O69" s="196"/>
    </row>
    <row r="70" spans="1:15" ht="15" customHeight="1" thickBot="1" x14ac:dyDescent="0.3">
      <c r="A70" s="1">
        <v>60</v>
      </c>
      <c r="B70" s="31" t="s">
        <v>33</v>
      </c>
      <c r="C70" s="59"/>
      <c r="D70" s="32" t="s">
        <v>34</v>
      </c>
      <c r="E70" s="63"/>
      <c r="F70" s="33">
        <v>50</v>
      </c>
      <c r="G70" s="33">
        <f t="shared" si="0"/>
        <v>50</v>
      </c>
      <c r="H70" s="34">
        <f t="shared" si="1"/>
        <v>0</v>
      </c>
      <c r="I70" s="194"/>
      <c r="J70" s="212"/>
      <c r="K70" s="171"/>
      <c r="L70" s="203"/>
      <c r="M70" s="200"/>
      <c r="N70" s="200"/>
      <c r="O70" s="197"/>
    </row>
    <row r="71" spans="1:15" x14ac:dyDescent="0.25">
      <c r="A71" s="1">
        <v>61</v>
      </c>
      <c r="B71" s="35" t="s">
        <v>26</v>
      </c>
      <c r="C71" s="54"/>
      <c r="D71" s="36" t="s">
        <v>27</v>
      </c>
      <c r="E71" s="64"/>
      <c r="F71" s="37">
        <v>5</v>
      </c>
      <c r="G71" s="37">
        <f t="shared" si="0"/>
        <v>5</v>
      </c>
      <c r="H71" s="38">
        <f t="shared" si="1"/>
        <v>0</v>
      </c>
      <c r="I71" s="148">
        <f>SUM(H71:H74)</f>
        <v>0</v>
      </c>
      <c r="J71" s="208">
        <v>3</v>
      </c>
      <c r="K71" s="204">
        <f>I71*J71</f>
        <v>0</v>
      </c>
      <c r="L71" s="151"/>
      <c r="M71" s="154" t="s">
        <v>40</v>
      </c>
      <c r="N71" s="154" t="s">
        <v>46</v>
      </c>
      <c r="O71" s="157"/>
    </row>
    <row r="72" spans="1:15" ht="14.4" customHeight="1" x14ac:dyDescent="0.25">
      <c r="A72" s="1">
        <v>62</v>
      </c>
      <c r="B72" s="19" t="s">
        <v>30</v>
      </c>
      <c r="C72" s="55"/>
      <c r="D72" s="20" t="s">
        <v>27</v>
      </c>
      <c r="E72" s="65"/>
      <c r="F72" s="21">
        <v>5</v>
      </c>
      <c r="G72" s="21">
        <f t="shared" si="0"/>
        <v>5</v>
      </c>
      <c r="H72" s="22">
        <f t="shared" si="1"/>
        <v>0</v>
      </c>
      <c r="I72" s="149"/>
      <c r="J72" s="209"/>
      <c r="K72" s="205"/>
      <c r="L72" s="152"/>
      <c r="M72" s="155"/>
      <c r="N72" s="155"/>
      <c r="O72" s="158"/>
    </row>
    <row r="73" spans="1:15" ht="14.4" customHeight="1" x14ac:dyDescent="0.25">
      <c r="A73" s="1">
        <v>63</v>
      </c>
      <c r="B73" s="19" t="s">
        <v>31</v>
      </c>
      <c r="C73" s="55"/>
      <c r="D73" s="20" t="s">
        <v>32</v>
      </c>
      <c r="E73" s="65"/>
      <c r="F73" s="21"/>
      <c r="G73" s="21">
        <f t="shared" si="0"/>
        <v>0</v>
      </c>
      <c r="H73" s="22">
        <f t="shared" si="1"/>
        <v>0</v>
      </c>
      <c r="I73" s="149"/>
      <c r="J73" s="209"/>
      <c r="K73" s="205"/>
      <c r="L73" s="152"/>
      <c r="M73" s="155"/>
      <c r="N73" s="155"/>
      <c r="O73" s="158"/>
    </row>
    <row r="74" spans="1:15" ht="15" customHeight="1" thickBot="1" x14ac:dyDescent="0.3">
      <c r="A74" s="1">
        <v>64</v>
      </c>
      <c r="B74" s="23" t="s">
        <v>33</v>
      </c>
      <c r="C74" s="56"/>
      <c r="D74" s="24" t="s">
        <v>34</v>
      </c>
      <c r="E74" s="66"/>
      <c r="F74" s="25">
        <v>0</v>
      </c>
      <c r="G74" s="25">
        <f t="shared" si="0"/>
        <v>0</v>
      </c>
      <c r="H74" s="26">
        <f t="shared" si="1"/>
        <v>0</v>
      </c>
      <c r="I74" s="150"/>
      <c r="J74" s="210"/>
      <c r="K74" s="206"/>
      <c r="L74" s="153"/>
      <c r="M74" s="156"/>
      <c r="N74" s="156"/>
      <c r="O74" s="159"/>
    </row>
    <row r="75" spans="1:15" x14ac:dyDescent="0.25">
      <c r="A75" s="1">
        <v>65</v>
      </c>
      <c r="B75" s="11" t="s">
        <v>26</v>
      </c>
      <c r="C75" s="57"/>
      <c r="D75" s="12" t="s">
        <v>27</v>
      </c>
      <c r="E75" s="61"/>
      <c r="F75" s="13">
        <v>5</v>
      </c>
      <c r="G75" s="13">
        <f t="shared" ref="G75:G78" si="6">+E75+F75</f>
        <v>5</v>
      </c>
      <c r="H75" s="14">
        <f t="shared" ref="H75:H78" si="7">+(G75)*C75</f>
        <v>0</v>
      </c>
      <c r="I75" s="192">
        <f>SUM(H75:H78)</f>
        <v>0</v>
      </c>
      <c r="J75" s="207">
        <v>3</v>
      </c>
      <c r="K75" s="169">
        <f>I75*J75</f>
        <v>0</v>
      </c>
      <c r="L75" s="201"/>
      <c r="M75" s="198" t="s">
        <v>40</v>
      </c>
      <c r="N75" s="198" t="s">
        <v>47</v>
      </c>
      <c r="O75" s="195"/>
    </row>
    <row r="76" spans="1:15" ht="14.4" customHeight="1" x14ac:dyDescent="0.25">
      <c r="A76" s="1">
        <v>66</v>
      </c>
      <c r="B76" s="15" t="s">
        <v>30</v>
      </c>
      <c r="C76" s="58"/>
      <c r="D76" s="16" t="s">
        <v>27</v>
      </c>
      <c r="E76" s="62"/>
      <c r="F76" s="17">
        <v>5</v>
      </c>
      <c r="G76" s="17">
        <f t="shared" si="6"/>
        <v>5</v>
      </c>
      <c r="H76" s="18">
        <f t="shared" si="7"/>
        <v>0</v>
      </c>
      <c r="I76" s="193"/>
      <c r="J76" s="211"/>
      <c r="K76" s="170"/>
      <c r="L76" s="202"/>
      <c r="M76" s="199"/>
      <c r="N76" s="199"/>
      <c r="O76" s="196"/>
    </row>
    <row r="77" spans="1:15" ht="14.4" customHeight="1" x14ac:dyDescent="0.25">
      <c r="A77" s="1">
        <v>67</v>
      </c>
      <c r="B77" s="15" t="s">
        <v>31</v>
      </c>
      <c r="C77" s="58"/>
      <c r="D77" s="16" t="s">
        <v>32</v>
      </c>
      <c r="E77" s="62"/>
      <c r="F77" s="17"/>
      <c r="G77" s="17">
        <f t="shared" si="6"/>
        <v>0</v>
      </c>
      <c r="H77" s="18">
        <f t="shared" si="7"/>
        <v>0</v>
      </c>
      <c r="I77" s="193"/>
      <c r="J77" s="211"/>
      <c r="K77" s="170"/>
      <c r="L77" s="202"/>
      <c r="M77" s="199"/>
      <c r="N77" s="199"/>
      <c r="O77" s="196"/>
    </row>
    <row r="78" spans="1:15" ht="15" customHeight="1" thickBot="1" x14ac:dyDescent="0.3">
      <c r="A78" s="1">
        <v>68</v>
      </c>
      <c r="B78" s="31" t="s">
        <v>33</v>
      </c>
      <c r="C78" s="59"/>
      <c r="D78" s="32" t="s">
        <v>34</v>
      </c>
      <c r="E78" s="63"/>
      <c r="F78" s="33">
        <v>0</v>
      </c>
      <c r="G78" s="33">
        <f t="shared" si="6"/>
        <v>0</v>
      </c>
      <c r="H78" s="34">
        <f t="shared" si="7"/>
        <v>0</v>
      </c>
      <c r="I78" s="194"/>
      <c r="J78" s="212"/>
      <c r="K78" s="171"/>
      <c r="L78" s="203"/>
      <c r="M78" s="200"/>
      <c r="N78" s="200"/>
      <c r="O78" s="197"/>
    </row>
    <row r="79" spans="1:15" x14ac:dyDescent="0.25">
      <c r="A79" s="1">
        <v>69</v>
      </c>
      <c r="B79" s="27" t="s">
        <v>26</v>
      </c>
      <c r="C79" s="60"/>
      <c r="D79" s="28" t="s">
        <v>27</v>
      </c>
      <c r="E79" s="67"/>
      <c r="F79" s="29">
        <v>9</v>
      </c>
      <c r="G79" s="29">
        <f t="shared" si="0"/>
        <v>9</v>
      </c>
      <c r="H79" s="30">
        <f t="shared" si="1"/>
        <v>0</v>
      </c>
      <c r="I79" s="213">
        <f>SUM(H79:H82)</f>
        <v>0</v>
      </c>
      <c r="J79" s="208">
        <v>3</v>
      </c>
      <c r="K79" s="204">
        <f>I79*J79</f>
        <v>0</v>
      </c>
      <c r="L79" s="216"/>
      <c r="M79" s="215" t="s">
        <v>48</v>
      </c>
      <c r="N79" s="215" t="s">
        <v>40</v>
      </c>
      <c r="O79" s="214"/>
    </row>
    <row r="80" spans="1:15" ht="14.4" customHeight="1" x14ac:dyDescent="0.25">
      <c r="A80" s="1">
        <v>70</v>
      </c>
      <c r="B80" s="19" t="s">
        <v>30</v>
      </c>
      <c r="C80" s="55"/>
      <c r="D80" s="20" t="s">
        <v>27</v>
      </c>
      <c r="E80" s="65"/>
      <c r="F80" s="21">
        <v>9</v>
      </c>
      <c r="G80" s="21">
        <f t="shared" si="0"/>
        <v>9</v>
      </c>
      <c r="H80" s="22">
        <f t="shared" si="1"/>
        <v>0</v>
      </c>
      <c r="I80" s="149"/>
      <c r="J80" s="209"/>
      <c r="K80" s="205"/>
      <c r="L80" s="152"/>
      <c r="M80" s="155"/>
      <c r="N80" s="155"/>
      <c r="O80" s="158"/>
    </row>
    <row r="81" spans="1:15" ht="14.4" customHeight="1" x14ac:dyDescent="0.25">
      <c r="A81" s="1">
        <v>71</v>
      </c>
      <c r="B81" s="19" t="s">
        <v>31</v>
      </c>
      <c r="C81" s="55"/>
      <c r="D81" s="20" t="s">
        <v>32</v>
      </c>
      <c r="E81" s="65"/>
      <c r="F81" s="21"/>
      <c r="G81" s="21">
        <f t="shared" si="0"/>
        <v>0</v>
      </c>
      <c r="H81" s="22">
        <f t="shared" si="1"/>
        <v>0</v>
      </c>
      <c r="I81" s="149"/>
      <c r="J81" s="209"/>
      <c r="K81" s="205"/>
      <c r="L81" s="152"/>
      <c r="M81" s="155"/>
      <c r="N81" s="155"/>
      <c r="O81" s="158"/>
    </row>
    <row r="82" spans="1:15" ht="15" customHeight="1" thickBot="1" x14ac:dyDescent="0.3">
      <c r="A82" s="1">
        <v>72</v>
      </c>
      <c r="B82" s="23" t="s">
        <v>33</v>
      </c>
      <c r="C82" s="56"/>
      <c r="D82" s="24" t="s">
        <v>34</v>
      </c>
      <c r="E82" s="66"/>
      <c r="F82" s="25">
        <v>50</v>
      </c>
      <c r="G82" s="25">
        <f t="shared" si="0"/>
        <v>50</v>
      </c>
      <c r="H82" s="26">
        <f t="shared" si="1"/>
        <v>0</v>
      </c>
      <c r="I82" s="150"/>
      <c r="J82" s="210"/>
      <c r="K82" s="206"/>
      <c r="L82" s="153"/>
      <c r="M82" s="156"/>
      <c r="N82" s="156"/>
      <c r="O82" s="159"/>
    </row>
  </sheetData>
  <mergeCells count="126">
    <mergeCell ref="K39:K42"/>
    <mergeCell ref="K47:K50"/>
    <mergeCell ref="K55:K58"/>
    <mergeCell ref="K27:K30"/>
    <mergeCell ref="I63:I66"/>
    <mergeCell ref="O63:O66"/>
    <mergeCell ref="I67:I70"/>
    <mergeCell ref="O67:O70"/>
    <mergeCell ref="M63:M66"/>
    <mergeCell ref="M67:M70"/>
    <mergeCell ref="L67:L70"/>
    <mergeCell ref="L63:L66"/>
    <mergeCell ref="N63:N66"/>
    <mergeCell ref="N67:N70"/>
    <mergeCell ref="K67:K70"/>
    <mergeCell ref="K63:K66"/>
    <mergeCell ref="J63:J66"/>
    <mergeCell ref="J67:J70"/>
    <mergeCell ref="I59:I62"/>
    <mergeCell ref="O59:O62"/>
    <mergeCell ref="M59:M62"/>
    <mergeCell ref="L59:L62"/>
    <mergeCell ref="N59:N62"/>
    <mergeCell ref="I51:I54"/>
    <mergeCell ref="I71:I74"/>
    <mergeCell ref="O71:O74"/>
    <mergeCell ref="I79:I82"/>
    <mergeCell ref="M75:M78"/>
    <mergeCell ref="O79:O82"/>
    <mergeCell ref="M71:M74"/>
    <mergeCell ref="M79:M82"/>
    <mergeCell ref="L71:L74"/>
    <mergeCell ref="L79:L82"/>
    <mergeCell ref="N71:N74"/>
    <mergeCell ref="N79:N82"/>
    <mergeCell ref="I75:I78"/>
    <mergeCell ref="L75:L78"/>
    <mergeCell ref="N75:N78"/>
    <mergeCell ref="O75:O78"/>
    <mergeCell ref="K75:K78"/>
    <mergeCell ref="J71:J74"/>
    <mergeCell ref="J75:J78"/>
    <mergeCell ref="J79:J82"/>
    <mergeCell ref="K71:K74"/>
    <mergeCell ref="K79:K82"/>
    <mergeCell ref="O51:O54"/>
    <mergeCell ref="M51:M54"/>
    <mergeCell ref="L51:L54"/>
    <mergeCell ref="N51:N54"/>
    <mergeCell ref="K51:K54"/>
    <mergeCell ref="K59:K62"/>
    <mergeCell ref="J51:J54"/>
    <mergeCell ref="J55:J58"/>
    <mergeCell ref="J59:J62"/>
    <mergeCell ref="I31:I34"/>
    <mergeCell ref="O31:O34"/>
    <mergeCell ref="I35:I38"/>
    <mergeCell ref="O35:O38"/>
    <mergeCell ref="L35:L38"/>
    <mergeCell ref="M31:M34"/>
    <mergeCell ref="M35:M38"/>
    <mergeCell ref="N31:N34"/>
    <mergeCell ref="N35:N38"/>
    <mergeCell ref="L31:L34"/>
    <mergeCell ref="K35:K38"/>
    <mergeCell ref="J31:J34"/>
    <mergeCell ref="J35:J38"/>
    <mergeCell ref="K31:K34"/>
    <mergeCell ref="I19:I22"/>
    <mergeCell ref="O19:O22"/>
    <mergeCell ref="I27:I30"/>
    <mergeCell ref="O27:O30"/>
    <mergeCell ref="I23:I26"/>
    <mergeCell ref="O23:O26"/>
    <mergeCell ref="M19:M22"/>
    <mergeCell ref="M23:M26"/>
    <mergeCell ref="M27:M30"/>
    <mergeCell ref="N19:N22"/>
    <mergeCell ref="N23:N26"/>
    <mergeCell ref="N27:N30"/>
    <mergeCell ref="L19:L22"/>
    <mergeCell ref="L23:L26"/>
    <mergeCell ref="L27:L30"/>
    <mergeCell ref="K19:K22"/>
    <mergeCell ref="J19:J22"/>
    <mergeCell ref="J23:J26"/>
    <mergeCell ref="J27:J30"/>
    <mergeCell ref="K23:K26"/>
    <mergeCell ref="I11:I14"/>
    <mergeCell ref="O11:O14"/>
    <mergeCell ref="I15:I18"/>
    <mergeCell ref="O15:O18"/>
    <mergeCell ref="M11:M14"/>
    <mergeCell ref="M15:M18"/>
    <mergeCell ref="L11:L14"/>
    <mergeCell ref="L15:L18"/>
    <mergeCell ref="N11:N14"/>
    <mergeCell ref="N15:N18"/>
    <mergeCell ref="K11:K14"/>
    <mergeCell ref="K15:K18"/>
    <mergeCell ref="J11:J14"/>
    <mergeCell ref="J15:J18"/>
    <mergeCell ref="I39:I42"/>
    <mergeCell ref="L39:L42"/>
    <mergeCell ref="M39:M42"/>
    <mergeCell ref="N39:N42"/>
    <mergeCell ref="O39:O42"/>
    <mergeCell ref="I55:I58"/>
    <mergeCell ref="L55:L58"/>
    <mergeCell ref="M55:M58"/>
    <mergeCell ref="N55:N58"/>
    <mergeCell ref="O55:O58"/>
    <mergeCell ref="L43:L46"/>
    <mergeCell ref="M43:M46"/>
    <mergeCell ref="N43:N46"/>
    <mergeCell ref="N47:N50"/>
    <mergeCell ref="K43:K46"/>
    <mergeCell ref="I43:I46"/>
    <mergeCell ref="O43:O46"/>
    <mergeCell ref="I47:I50"/>
    <mergeCell ref="O47:O50"/>
    <mergeCell ref="L47:L50"/>
    <mergeCell ref="M47:M50"/>
    <mergeCell ref="J39:J42"/>
    <mergeCell ref="J43:J46"/>
    <mergeCell ref="J47:J50"/>
  </mergeCells>
  <phoneticPr fontId="4" type="noConversion"/>
  <printOptions gridLines="1"/>
  <pageMargins left="0.7" right="0.7" top="0.75" bottom="0.75" header="0.3" footer="0.3"/>
  <pageSetup scale="63" fitToHeight="0" orientation="landscape" r:id="rId1"/>
  <headerFooter>
    <oddFooter>&amp;C&amp;A
&amp;F&amp;RPage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43370-936E-4493-8386-35F6F5A48D45}">
  <dimension ref="A4:W31"/>
  <sheetViews>
    <sheetView workbookViewId="0">
      <selection activeCell="B28" sqref="B28"/>
    </sheetView>
  </sheetViews>
  <sheetFormatPr defaultColWidth="8.88671875" defaultRowHeight="13.2" x14ac:dyDescent="0.25"/>
  <cols>
    <col min="1" max="1" width="4.6640625" style="1" customWidth="1"/>
    <col min="2" max="2" width="14.6640625" style="50" customWidth="1"/>
    <col min="3" max="3" width="11" style="50" bestFit="1" customWidth="1"/>
    <col min="4" max="4" width="27.33203125" style="41" customWidth="1"/>
    <col min="5" max="5" width="14.33203125" style="7" customWidth="1"/>
    <col min="6" max="6" width="11.33203125" style="2" customWidth="1"/>
    <col min="7" max="7" width="11.33203125" style="44" customWidth="1"/>
    <col min="8" max="8" width="20.6640625" style="2" customWidth="1"/>
    <col min="9" max="9" width="8.88671875" style="2"/>
    <col min="10" max="21" width="8.88671875" style="46" hidden="1" customWidth="1"/>
    <col min="22" max="23" width="0" style="46" hidden="1" customWidth="1"/>
    <col min="24" max="16384" width="8.88671875" style="2"/>
  </cols>
  <sheetData>
    <row r="4" spans="1:23" x14ac:dyDescent="0.25">
      <c r="J4" s="217" t="s">
        <v>49</v>
      </c>
      <c r="K4" s="217"/>
      <c r="L4" s="217"/>
      <c r="M4" s="217"/>
      <c r="N4" s="217"/>
      <c r="O4" s="217"/>
      <c r="P4" s="217"/>
      <c r="Q4" s="217"/>
      <c r="R4" s="217"/>
      <c r="S4" s="217"/>
      <c r="T4" s="217"/>
      <c r="U4" s="217"/>
      <c r="V4" s="217"/>
      <c r="W4" s="217"/>
    </row>
    <row r="5" spans="1:23" x14ac:dyDescent="0.25">
      <c r="J5" s="217"/>
      <c r="K5" s="217"/>
      <c r="L5" s="217"/>
      <c r="M5" s="217"/>
      <c r="N5" s="217"/>
      <c r="O5" s="217"/>
      <c r="P5" s="217"/>
      <c r="Q5" s="217"/>
      <c r="R5" s="217"/>
      <c r="S5" s="217"/>
      <c r="T5" s="217"/>
      <c r="U5" s="217"/>
      <c r="V5" s="217"/>
      <c r="W5" s="217"/>
    </row>
    <row r="6" spans="1:23" x14ac:dyDescent="0.25">
      <c r="J6" s="217"/>
      <c r="K6" s="217"/>
      <c r="L6" s="217"/>
      <c r="M6" s="217"/>
      <c r="N6" s="217"/>
      <c r="O6" s="217"/>
      <c r="P6" s="217"/>
      <c r="Q6" s="217"/>
      <c r="R6" s="217"/>
      <c r="S6" s="217"/>
      <c r="T6" s="217"/>
      <c r="U6" s="217"/>
      <c r="V6" s="217"/>
      <c r="W6" s="217"/>
    </row>
    <row r="7" spans="1:23" x14ac:dyDescent="0.25">
      <c r="B7" s="49" t="s">
        <v>0</v>
      </c>
      <c r="C7" s="49" t="s">
        <v>1</v>
      </c>
      <c r="D7" s="40" t="s">
        <v>2</v>
      </c>
      <c r="E7" s="40" t="s">
        <v>3</v>
      </c>
      <c r="F7" s="3" t="s">
        <v>4</v>
      </c>
      <c r="G7" s="42" t="s">
        <v>5</v>
      </c>
      <c r="H7" s="40" t="s">
        <v>6</v>
      </c>
    </row>
    <row r="8" spans="1:23" ht="13.8" x14ac:dyDescent="0.25">
      <c r="E8" s="41"/>
      <c r="F8" s="39"/>
      <c r="G8" s="43"/>
      <c r="H8" s="39"/>
      <c r="J8" s="218" t="s">
        <v>50</v>
      </c>
      <c r="K8" s="218"/>
      <c r="L8" s="218"/>
      <c r="M8" s="218"/>
      <c r="N8" s="218"/>
      <c r="O8" s="218"/>
      <c r="P8" s="218"/>
      <c r="Q8" s="218"/>
      <c r="R8" s="218"/>
      <c r="S8" s="218"/>
      <c r="T8" s="218"/>
      <c r="U8" s="218"/>
    </row>
    <row r="9" spans="1:23" ht="13.2" hidden="1" customHeight="1" x14ac:dyDescent="0.25"/>
    <row r="10" spans="1:23" ht="39.6" x14ac:dyDescent="0.25">
      <c r="A10" s="1" t="s">
        <v>13</v>
      </c>
      <c r="B10" s="68" t="s">
        <v>22</v>
      </c>
      <c r="C10" s="69" t="s">
        <v>51</v>
      </c>
      <c r="D10" s="69" t="s">
        <v>52</v>
      </c>
      <c r="E10" s="68" t="s">
        <v>25</v>
      </c>
      <c r="F10" s="70" t="s">
        <v>53</v>
      </c>
      <c r="G10" s="71" t="s">
        <v>54</v>
      </c>
      <c r="H10" s="70" t="s">
        <v>55</v>
      </c>
      <c r="J10" s="46" t="s">
        <v>56</v>
      </c>
      <c r="K10" s="46" t="s">
        <v>57</v>
      </c>
      <c r="L10" s="46" t="s">
        <v>58</v>
      </c>
      <c r="M10" s="46" t="s">
        <v>59</v>
      </c>
      <c r="N10" s="46" t="s">
        <v>60</v>
      </c>
      <c r="O10" s="46" t="s">
        <v>61</v>
      </c>
      <c r="P10" s="46" t="s">
        <v>62</v>
      </c>
      <c r="Q10" s="46" t="s">
        <v>63</v>
      </c>
      <c r="R10" s="46" t="s">
        <v>64</v>
      </c>
      <c r="S10" s="46" t="s">
        <v>65</v>
      </c>
      <c r="T10" s="46" t="s">
        <v>66</v>
      </c>
      <c r="U10" s="46" t="s">
        <v>67</v>
      </c>
      <c r="V10" s="50" t="s">
        <v>68</v>
      </c>
      <c r="W10" s="46" t="s">
        <v>69</v>
      </c>
    </row>
    <row r="11" spans="1:23" x14ac:dyDescent="0.25">
      <c r="A11" s="45">
        <v>1</v>
      </c>
      <c r="B11" s="72">
        <f>+'Cost Estimate Year 1 (FY 26)'!L11</f>
        <v>0</v>
      </c>
      <c r="C11" s="72" t="s">
        <v>28</v>
      </c>
      <c r="D11" s="72" t="s">
        <v>29</v>
      </c>
      <c r="E11" s="72">
        <f>+'Cost Estimate Year 1 (FY 26)'!O11</f>
        <v>0</v>
      </c>
      <c r="F11" s="73">
        <f>+'Cost Estimate Year 1 (FY 26)'!I11</f>
        <v>0</v>
      </c>
      <c r="G11" s="72">
        <v>12</v>
      </c>
      <c r="H11" s="74">
        <f>+F11*G11</f>
        <v>0</v>
      </c>
      <c r="J11" s="46">
        <v>1</v>
      </c>
      <c r="K11" s="46">
        <v>1</v>
      </c>
      <c r="L11" s="46">
        <v>1</v>
      </c>
      <c r="M11" s="46">
        <v>1</v>
      </c>
      <c r="N11" s="46">
        <v>1</v>
      </c>
      <c r="O11" s="46">
        <v>1</v>
      </c>
      <c r="P11" s="46">
        <v>1</v>
      </c>
      <c r="Q11" s="46">
        <v>1</v>
      </c>
      <c r="R11" s="46">
        <v>1</v>
      </c>
      <c r="S11" s="46">
        <v>1</v>
      </c>
      <c r="T11" s="46">
        <v>1</v>
      </c>
      <c r="U11" s="46">
        <v>1</v>
      </c>
      <c r="W11" s="46">
        <f t="shared" ref="W11:W28" si="0">SUM(J11:V11)</f>
        <v>12</v>
      </c>
    </row>
    <row r="12" spans="1:23" ht="26.4" x14ac:dyDescent="0.25">
      <c r="A12" s="45">
        <v>2</v>
      </c>
      <c r="B12" s="75">
        <f>+'Cost Estimate Year 1 (FY 26)'!L15</f>
        <v>0</v>
      </c>
      <c r="C12" s="75" t="s">
        <v>35</v>
      </c>
      <c r="D12" s="75" t="s">
        <v>29</v>
      </c>
      <c r="E12" s="75">
        <f>+'Cost Estimate Year 1 (FY 26)'!O15</f>
        <v>0</v>
      </c>
      <c r="F12" s="76">
        <f>+'Cost Estimate Year 1 (FY 26)'!I15</f>
        <v>0</v>
      </c>
      <c r="G12" s="75">
        <v>10</v>
      </c>
      <c r="H12" s="77">
        <f t="shared" ref="H12:H28" si="1">+F12*G12</f>
        <v>0</v>
      </c>
      <c r="J12" s="46">
        <v>2</v>
      </c>
      <c r="K12" s="46">
        <v>2</v>
      </c>
      <c r="L12" s="46">
        <v>1</v>
      </c>
      <c r="M12" s="46">
        <v>2</v>
      </c>
      <c r="N12" s="46">
        <v>2</v>
      </c>
      <c r="O12" s="46">
        <v>1</v>
      </c>
      <c r="P12" s="46">
        <v>2</v>
      </c>
      <c r="Q12" s="46">
        <v>2</v>
      </c>
      <c r="R12" s="46">
        <v>1</v>
      </c>
      <c r="S12" s="46">
        <v>2</v>
      </c>
      <c r="T12" s="46">
        <v>2</v>
      </c>
      <c r="U12" s="46">
        <v>1</v>
      </c>
      <c r="W12" s="46">
        <f t="shared" si="0"/>
        <v>20</v>
      </c>
    </row>
    <row r="13" spans="1:23" x14ac:dyDescent="0.25">
      <c r="A13" s="45">
        <v>3</v>
      </c>
      <c r="B13" s="72">
        <f>+'Cost Estimate Year 1 (FY 26)'!L19</f>
        <v>0</v>
      </c>
      <c r="C13" s="72" t="s">
        <v>36</v>
      </c>
      <c r="D13" s="72" t="s">
        <v>29</v>
      </c>
      <c r="E13" s="72">
        <f>+'Cost Estimate Year 1 (FY 26)'!O19</f>
        <v>0</v>
      </c>
      <c r="F13" s="73">
        <f>+'Cost Estimate Year 1 (FY 26)'!I19</f>
        <v>0</v>
      </c>
      <c r="G13" s="72">
        <v>4</v>
      </c>
      <c r="H13" s="74">
        <f t="shared" si="1"/>
        <v>0</v>
      </c>
      <c r="K13" s="46">
        <v>1</v>
      </c>
      <c r="M13" s="46">
        <v>1</v>
      </c>
      <c r="O13" s="46">
        <v>1</v>
      </c>
      <c r="Q13" s="46">
        <v>1</v>
      </c>
      <c r="S13" s="46">
        <v>1</v>
      </c>
      <c r="U13" s="46">
        <v>1</v>
      </c>
      <c r="W13" s="46">
        <f t="shared" si="0"/>
        <v>6</v>
      </c>
    </row>
    <row r="14" spans="1:23" x14ac:dyDescent="0.25">
      <c r="A14" s="45">
        <v>4</v>
      </c>
      <c r="B14" s="75">
        <f>+'Cost Estimate Year 1 (FY 26)'!L23</f>
        <v>0</v>
      </c>
      <c r="C14" s="75" t="s">
        <v>37</v>
      </c>
      <c r="D14" s="75" t="s">
        <v>29</v>
      </c>
      <c r="E14" s="75">
        <f>+'Cost Estimate Year 1 (FY 26)'!O23</f>
        <v>0</v>
      </c>
      <c r="F14" s="76">
        <f>+'Cost Estimate Year 1 (FY 26)'!I23</f>
        <v>0</v>
      </c>
      <c r="G14" s="75">
        <v>20</v>
      </c>
      <c r="H14" s="77">
        <f t="shared" si="1"/>
        <v>0</v>
      </c>
      <c r="J14" s="46">
        <v>3</v>
      </c>
      <c r="K14" s="46">
        <v>3</v>
      </c>
      <c r="L14" s="46">
        <v>3</v>
      </c>
      <c r="M14" s="46">
        <v>3</v>
      </c>
      <c r="N14" s="46">
        <v>3</v>
      </c>
      <c r="O14" s="46">
        <v>3</v>
      </c>
      <c r="P14" s="46">
        <v>3</v>
      </c>
      <c r="Q14" s="46">
        <v>3</v>
      </c>
      <c r="R14" s="46">
        <v>3</v>
      </c>
      <c r="S14" s="46">
        <v>3</v>
      </c>
      <c r="T14" s="46">
        <v>3</v>
      </c>
      <c r="U14" s="46">
        <v>3</v>
      </c>
      <c r="V14" s="48">
        <f>ROUND(-0.5*SUM(J14:U14),0)</f>
        <v>-18</v>
      </c>
      <c r="W14" s="46">
        <f t="shared" si="0"/>
        <v>18</v>
      </c>
    </row>
    <row r="15" spans="1:23" ht="26.4" x14ac:dyDescent="0.25">
      <c r="A15" s="45">
        <v>5</v>
      </c>
      <c r="B15" s="72">
        <f>+'Cost Estimate Year 1 (FY 26)'!L27</f>
        <v>0</v>
      </c>
      <c r="C15" s="72" t="s">
        <v>29</v>
      </c>
      <c r="D15" s="72" t="s">
        <v>38</v>
      </c>
      <c r="E15" s="72">
        <f>+'Cost Estimate Year 1 (FY 26)'!O27</f>
        <v>0</v>
      </c>
      <c r="F15" s="73">
        <f>+'Cost Estimate Year 1 (FY 26)'!I27</f>
        <v>0</v>
      </c>
      <c r="G15" s="72">
        <v>3</v>
      </c>
      <c r="H15" s="74">
        <f t="shared" si="1"/>
        <v>0</v>
      </c>
      <c r="L15" s="46">
        <v>1</v>
      </c>
      <c r="Q15" s="46">
        <v>1</v>
      </c>
      <c r="U15" s="46">
        <v>1</v>
      </c>
      <c r="W15" s="46">
        <f t="shared" si="0"/>
        <v>3</v>
      </c>
    </row>
    <row r="16" spans="1:23" x14ac:dyDescent="0.25">
      <c r="A16" s="45">
        <v>6</v>
      </c>
      <c r="B16" s="75">
        <f>+'Cost Estimate Year 1 (FY 26)'!L31</f>
        <v>0</v>
      </c>
      <c r="C16" s="75" t="s">
        <v>39</v>
      </c>
      <c r="D16" s="75" t="s">
        <v>29</v>
      </c>
      <c r="E16" s="75">
        <f>+'Cost Estimate Year 1 (FY 26)'!O31</f>
        <v>0</v>
      </c>
      <c r="F16" s="76">
        <f>+'Cost Estimate Year 1 (FY 26)'!I31</f>
        <v>0</v>
      </c>
      <c r="G16" s="75">
        <v>6</v>
      </c>
      <c r="H16" s="77">
        <f t="shared" si="1"/>
        <v>0</v>
      </c>
      <c r="J16" s="46">
        <v>1</v>
      </c>
      <c r="K16" s="46">
        <v>1</v>
      </c>
      <c r="L16" s="46">
        <v>0</v>
      </c>
      <c r="M16" s="46">
        <v>1</v>
      </c>
      <c r="N16" s="46">
        <v>1</v>
      </c>
      <c r="O16" s="46">
        <v>0</v>
      </c>
      <c r="P16" s="46">
        <v>0</v>
      </c>
      <c r="Q16" s="46">
        <v>0</v>
      </c>
      <c r="R16" s="46">
        <v>0</v>
      </c>
      <c r="S16" s="46">
        <v>1</v>
      </c>
      <c r="T16" s="46">
        <v>1</v>
      </c>
      <c r="U16" s="46">
        <v>0</v>
      </c>
      <c r="W16" s="46">
        <f t="shared" si="0"/>
        <v>6</v>
      </c>
    </row>
    <row r="17" spans="1:23" x14ac:dyDescent="0.25">
      <c r="A17" s="45">
        <v>7</v>
      </c>
      <c r="B17" s="75">
        <f>+'Cost Estimate Year 1 (FY 26)'!L35</f>
        <v>0</v>
      </c>
      <c r="C17" s="75" t="s">
        <v>39</v>
      </c>
      <c r="D17" s="75" t="s">
        <v>40</v>
      </c>
      <c r="E17" s="75">
        <f>+'Cost Estimate Year 1 (FY 26)'!O35</f>
        <v>0</v>
      </c>
      <c r="F17" s="76">
        <f>+'Cost Estimate Year 1 (FY 26)'!I35</f>
        <v>0</v>
      </c>
      <c r="G17" s="75">
        <v>2</v>
      </c>
      <c r="H17" s="77">
        <f t="shared" si="1"/>
        <v>0</v>
      </c>
    </row>
    <row r="18" spans="1:23" x14ac:dyDescent="0.25">
      <c r="A18" s="45">
        <v>8</v>
      </c>
      <c r="B18" s="75">
        <f>+'Cost Estimate Year 1 (FY 26)'!L39</f>
        <v>0</v>
      </c>
      <c r="C18" s="75" t="s">
        <v>39</v>
      </c>
      <c r="D18" s="75" t="s">
        <v>72</v>
      </c>
      <c r="E18" s="75">
        <f>+'Cost Estimate Year 1 (FY 26)'!O39</f>
        <v>0</v>
      </c>
      <c r="F18" s="76">
        <f>+'Cost Estimate Year 1 (FY 26)'!I39</f>
        <v>0</v>
      </c>
      <c r="G18" s="75">
        <v>6</v>
      </c>
      <c r="H18" s="77">
        <f>+F18*G18</f>
        <v>0</v>
      </c>
    </row>
    <row r="19" spans="1:23" s="134" customFormat="1" x14ac:dyDescent="0.25">
      <c r="A19" s="45">
        <v>9</v>
      </c>
      <c r="B19" s="78">
        <f>+'Cost Estimate Year 1 (FY 26)'!L43</f>
        <v>0</v>
      </c>
      <c r="C19" s="78" t="s">
        <v>41</v>
      </c>
      <c r="D19" s="78" t="s">
        <v>29</v>
      </c>
      <c r="E19" s="78">
        <f>+'Cost Estimate Year 1 (FY 26)'!O43</f>
        <v>0</v>
      </c>
      <c r="F19" s="79">
        <f>+'Cost Estimate Year 1 (FY 26)'!I43</f>
        <v>0</v>
      </c>
      <c r="G19" s="78">
        <v>5</v>
      </c>
      <c r="H19" s="80">
        <f>+F19*G19</f>
        <v>0</v>
      </c>
      <c r="J19" s="135"/>
      <c r="K19" s="135"/>
      <c r="L19" s="135"/>
      <c r="M19" s="135"/>
      <c r="N19" s="135"/>
      <c r="O19" s="135"/>
      <c r="P19" s="135"/>
      <c r="Q19" s="135"/>
      <c r="R19" s="135"/>
      <c r="S19" s="135"/>
      <c r="T19" s="135"/>
      <c r="U19" s="135"/>
      <c r="V19" s="135"/>
      <c r="W19" s="135"/>
    </row>
    <row r="20" spans="1:23" x14ac:dyDescent="0.25">
      <c r="A20" s="45">
        <v>10</v>
      </c>
      <c r="B20" s="72">
        <f>+'Cost Estimate Year 1 (FY 26)'!L47</f>
        <v>0</v>
      </c>
      <c r="C20" s="72" t="s">
        <v>41</v>
      </c>
      <c r="D20" s="72" t="s">
        <v>40</v>
      </c>
      <c r="E20" s="72">
        <f>+'Cost Estimate Year 1 (FY 26)'!O47</f>
        <v>0</v>
      </c>
      <c r="F20" s="73">
        <f>+'Cost Estimate Year 1 (FY 26)'!I47</f>
        <v>0</v>
      </c>
      <c r="G20" s="72">
        <v>5</v>
      </c>
      <c r="H20" s="74">
        <f t="shared" si="1"/>
        <v>0</v>
      </c>
      <c r="P20" s="46">
        <v>1</v>
      </c>
      <c r="Q20" s="46">
        <v>1</v>
      </c>
      <c r="W20" s="46">
        <f t="shared" si="0"/>
        <v>2</v>
      </c>
    </row>
    <row r="21" spans="1:23" s="134" customFormat="1" x14ac:dyDescent="0.25">
      <c r="A21" s="133">
        <v>11</v>
      </c>
      <c r="B21" s="75">
        <f>+'Cost Estimate Year 1 (FY 26)'!L51</f>
        <v>0</v>
      </c>
      <c r="C21" s="75" t="s">
        <v>42</v>
      </c>
      <c r="D21" s="75" t="s">
        <v>40</v>
      </c>
      <c r="E21" s="75">
        <f>+'Cost Estimate Year 1 (FY 26)'!O51</f>
        <v>0</v>
      </c>
      <c r="F21" s="76">
        <f>+'Cost Estimate Year 1 (FY 26)'!I51</f>
        <v>0</v>
      </c>
      <c r="G21" s="75">
        <v>10</v>
      </c>
      <c r="H21" s="77"/>
      <c r="J21" s="135"/>
      <c r="K21" s="135"/>
      <c r="L21" s="135"/>
      <c r="M21" s="135"/>
      <c r="N21" s="135"/>
      <c r="O21" s="135"/>
      <c r="P21" s="135"/>
      <c r="Q21" s="135"/>
      <c r="R21" s="135"/>
      <c r="S21" s="135"/>
      <c r="T21" s="135"/>
      <c r="U21" s="135"/>
      <c r="V21" s="135"/>
      <c r="W21" s="135"/>
    </row>
    <row r="22" spans="1:23" x14ac:dyDescent="0.25">
      <c r="A22" s="45">
        <v>12</v>
      </c>
      <c r="B22" s="75">
        <f>+'Cost Estimate Year 1 (FY 26)'!L51</f>
        <v>0</v>
      </c>
      <c r="C22" s="75" t="s">
        <v>42</v>
      </c>
      <c r="D22" s="75" t="s">
        <v>73</v>
      </c>
      <c r="E22" s="75">
        <f>+'Cost Estimate Year 1 (FY 26)'!O51</f>
        <v>0</v>
      </c>
      <c r="F22" s="76">
        <f>+'Cost Estimate Year 1 (FY 26)'!I55</f>
        <v>0</v>
      </c>
      <c r="G22" s="75">
        <v>10</v>
      </c>
      <c r="H22" s="77">
        <f t="shared" si="1"/>
        <v>0</v>
      </c>
      <c r="J22" s="46">
        <v>1</v>
      </c>
      <c r="K22" s="46">
        <v>1</v>
      </c>
      <c r="L22" s="46">
        <v>1</v>
      </c>
      <c r="M22" s="46">
        <v>1</v>
      </c>
      <c r="N22" s="46">
        <v>1</v>
      </c>
      <c r="O22" s="46">
        <v>1</v>
      </c>
      <c r="P22" s="46">
        <v>1</v>
      </c>
      <c r="Q22" s="46">
        <v>1</v>
      </c>
      <c r="R22" s="46">
        <v>1</v>
      </c>
      <c r="S22" s="46">
        <v>1</v>
      </c>
      <c r="T22" s="46">
        <v>1</v>
      </c>
      <c r="U22" s="46">
        <v>1</v>
      </c>
      <c r="W22" s="46">
        <f t="shared" si="0"/>
        <v>12</v>
      </c>
    </row>
    <row r="23" spans="1:23" ht="27.6" customHeight="1" x14ac:dyDescent="0.25">
      <c r="A23" s="45">
        <v>13</v>
      </c>
      <c r="B23" s="78">
        <f>+'Cost Estimate Year 1 (FY 26)'!L59</f>
        <v>0</v>
      </c>
      <c r="C23" s="78" t="s">
        <v>43</v>
      </c>
      <c r="D23" s="78" t="s">
        <v>40</v>
      </c>
      <c r="E23" s="78">
        <f>+'Cost Estimate Year 1 (FY 26)'!O59</f>
        <v>0</v>
      </c>
      <c r="F23" s="79">
        <f>+'Cost Estimate Year 1 (FY 26)'!I59</f>
        <v>0</v>
      </c>
      <c r="G23" s="78">
        <v>2</v>
      </c>
      <c r="H23" s="80"/>
    </row>
    <row r="24" spans="1:23" ht="31.95" customHeight="1" x14ac:dyDescent="0.25">
      <c r="A24" s="45">
        <v>14</v>
      </c>
      <c r="B24" s="75">
        <f>+'Cost Estimate Year 1 (FY 26)'!L63</f>
        <v>0</v>
      </c>
      <c r="C24" s="75" t="s">
        <v>44</v>
      </c>
      <c r="D24" s="75" t="s">
        <v>40</v>
      </c>
      <c r="E24" s="75">
        <f>+'Cost Estimate Year 1 (FY 26)'!O59</f>
        <v>0</v>
      </c>
      <c r="F24" s="76">
        <f>+'Cost Estimate Year 1 (FY 26)'!I63</f>
        <v>0</v>
      </c>
      <c r="G24" s="75">
        <v>2</v>
      </c>
      <c r="H24" s="77">
        <f t="shared" si="1"/>
        <v>0</v>
      </c>
      <c r="L24" s="46">
        <v>1</v>
      </c>
      <c r="O24" s="46">
        <v>1</v>
      </c>
      <c r="R24" s="46">
        <v>1</v>
      </c>
      <c r="U24" s="46">
        <v>1</v>
      </c>
      <c r="W24" s="46">
        <f t="shared" si="0"/>
        <v>4</v>
      </c>
    </row>
    <row r="25" spans="1:23" s="134" customFormat="1" x14ac:dyDescent="0.25">
      <c r="A25" s="133">
        <v>15</v>
      </c>
      <c r="B25" s="78">
        <f>+'Cost Estimate Year 1 (FY 26)'!L67</f>
        <v>0</v>
      </c>
      <c r="C25" s="78" t="s">
        <v>45</v>
      </c>
      <c r="D25" s="78" t="s">
        <v>40</v>
      </c>
      <c r="E25" s="78">
        <f>+'Cost Estimate Year 1 (FY 26)'!O67</f>
        <v>0</v>
      </c>
      <c r="F25" s="79">
        <f>+'Cost Estimate Year 1 (FY 26)'!I67</f>
        <v>0</v>
      </c>
      <c r="G25" s="78">
        <v>8</v>
      </c>
      <c r="H25" s="80">
        <f t="shared" si="1"/>
        <v>0</v>
      </c>
      <c r="J25" s="135">
        <v>1</v>
      </c>
      <c r="K25" s="135">
        <v>1</v>
      </c>
      <c r="L25" s="135"/>
      <c r="M25" s="135">
        <v>1</v>
      </c>
      <c r="N25" s="135">
        <v>1</v>
      </c>
      <c r="O25" s="135"/>
      <c r="P25" s="135">
        <v>1</v>
      </c>
      <c r="Q25" s="135">
        <v>1</v>
      </c>
      <c r="R25" s="135"/>
      <c r="S25" s="135">
        <v>1</v>
      </c>
      <c r="T25" s="135">
        <v>1</v>
      </c>
      <c r="U25" s="135"/>
      <c r="V25" s="135"/>
      <c r="W25" s="135">
        <f t="shared" si="0"/>
        <v>8</v>
      </c>
    </row>
    <row r="26" spans="1:23" s="134" customFormat="1" ht="26.4" x14ac:dyDescent="0.25">
      <c r="A26" s="45">
        <v>16</v>
      </c>
      <c r="B26" s="75">
        <f>+'Cost Estimate Year 1 (FY 26)'!L71</f>
        <v>0</v>
      </c>
      <c r="C26" s="75" t="s">
        <v>40</v>
      </c>
      <c r="D26" s="75" t="s">
        <v>46</v>
      </c>
      <c r="E26" s="75">
        <f>+'Cost Estimate Year 1 (FY 26)'!O71</f>
        <v>0</v>
      </c>
      <c r="F26" s="76">
        <f>+'Cost Estimate Year 1 (FY 26)'!I71</f>
        <v>0</v>
      </c>
      <c r="G26" s="75">
        <v>3</v>
      </c>
      <c r="H26" s="77">
        <f t="shared" si="1"/>
        <v>0</v>
      </c>
      <c r="J26" s="135"/>
      <c r="K26" s="135"/>
      <c r="L26" s="135">
        <v>1</v>
      </c>
      <c r="M26" s="135"/>
      <c r="N26" s="135"/>
      <c r="O26" s="135"/>
      <c r="P26" s="135"/>
      <c r="Q26" s="135">
        <v>1</v>
      </c>
      <c r="R26" s="135"/>
      <c r="S26" s="135"/>
      <c r="T26" s="135"/>
      <c r="U26" s="135">
        <v>1</v>
      </c>
      <c r="V26" s="135"/>
      <c r="W26" s="135">
        <f t="shared" si="0"/>
        <v>3</v>
      </c>
    </row>
    <row r="27" spans="1:23" s="134" customFormat="1" ht="26.4" x14ac:dyDescent="0.25">
      <c r="A27" s="45">
        <v>17</v>
      </c>
      <c r="B27" s="78">
        <f>+'Cost Estimate Year 1 (FY 26)'!L75</f>
        <v>0</v>
      </c>
      <c r="C27" s="78" t="s">
        <v>40</v>
      </c>
      <c r="D27" s="78" t="s">
        <v>70</v>
      </c>
      <c r="E27" s="78">
        <f>+'Cost Estimate Year 1 (FY 26)'!O75</f>
        <v>0</v>
      </c>
      <c r="F27" s="79">
        <f>+'Cost Estimate Year 1 (FY 26)'!I75</f>
        <v>0</v>
      </c>
      <c r="G27" s="78">
        <v>3</v>
      </c>
      <c r="H27" s="80">
        <f t="shared" si="1"/>
        <v>0</v>
      </c>
      <c r="J27" s="135"/>
      <c r="K27" s="135"/>
      <c r="L27" s="135">
        <v>1</v>
      </c>
      <c r="M27" s="135"/>
      <c r="N27" s="135"/>
      <c r="O27" s="135"/>
      <c r="P27" s="135"/>
      <c r="Q27" s="135">
        <v>1</v>
      </c>
      <c r="R27" s="135"/>
      <c r="S27" s="135"/>
      <c r="T27" s="135"/>
      <c r="U27" s="135">
        <v>1</v>
      </c>
      <c r="V27" s="135"/>
      <c r="W27" s="135">
        <f t="shared" si="0"/>
        <v>3</v>
      </c>
    </row>
    <row r="28" spans="1:23" s="134" customFormat="1" ht="30.6" customHeight="1" x14ac:dyDescent="0.25">
      <c r="A28" s="45">
        <v>18</v>
      </c>
      <c r="B28" s="75">
        <f>+'Cost Estimate Year 1 (FY 26)'!L79</f>
        <v>0</v>
      </c>
      <c r="C28" s="75" t="s">
        <v>48</v>
      </c>
      <c r="D28" s="75" t="s">
        <v>40</v>
      </c>
      <c r="E28" s="75">
        <f>+'Cost Estimate Year 1 (FY 26)'!O79</f>
        <v>0</v>
      </c>
      <c r="F28" s="76">
        <f>+'Cost Estimate Year 1 (FY 26)'!I79</f>
        <v>0</v>
      </c>
      <c r="G28" s="75">
        <v>3</v>
      </c>
      <c r="H28" s="77">
        <f t="shared" si="1"/>
        <v>0</v>
      </c>
      <c r="J28" s="135"/>
      <c r="K28" s="135"/>
      <c r="L28" s="135">
        <v>1</v>
      </c>
      <c r="M28" s="135"/>
      <c r="N28" s="135"/>
      <c r="O28" s="135"/>
      <c r="P28" s="135"/>
      <c r="Q28" s="135"/>
      <c r="R28" s="135">
        <v>1</v>
      </c>
      <c r="S28" s="135"/>
      <c r="T28" s="135"/>
      <c r="U28" s="135"/>
      <c r="V28" s="135"/>
      <c r="W28" s="135">
        <f t="shared" si="0"/>
        <v>2</v>
      </c>
    </row>
    <row r="31" spans="1:23" ht="30.6" customHeight="1" x14ac:dyDescent="0.25">
      <c r="B31" s="219" t="s">
        <v>71</v>
      </c>
      <c r="C31" s="219"/>
      <c r="D31" s="219"/>
      <c r="E31" s="219"/>
      <c r="F31" s="219"/>
      <c r="G31" s="219"/>
      <c r="H31" s="47">
        <f>SUM(H11:H30)</f>
        <v>0</v>
      </c>
    </row>
  </sheetData>
  <mergeCells count="3">
    <mergeCell ref="J4:W6"/>
    <mergeCell ref="J8:U8"/>
    <mergeCell ref="B31:G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FB7DB-BFD3-4CF5-9398-A11C61EC2D60}">
  <sheetPr>
    <pageSetUpPr fitToPage="1"/>
  </sheetPr>
  <dimension ref="A6:O82"/>
  <sheetViews>
    <sheetView zoomScale="120" zoomScaleNormal="120" workbookViewId="0">
      <pane xSplit="1" ySplit="10" topLeftCell="B70" activePane="bottomRight" state="frozen"/>
      <selection pane="topRight" activeCell="B1" sqref="B1"/>
      <selection pane="bottomLeft" activeCell="A10" sqref="A10"/>
      <selection pane="bottomRight" activeCell="C79" sqref="C79"/>
    </sheetView>
  </sheetViews>
  <sheetFormatPr defaultColWidth="8.88671875" defaultRowHeight="13.2" x14ac:dyDescent="0.25"/>
  <cols>
    <col min="1" max="1" width="4.6640625" style="1" customWidth="1"/>
    <col min="2" max="2" width="20.33203125" style="2" bestFit="1" customWidth="1"/>
    <col min="3" max="3" width="9.109375" style="2" customWidth="1"/>
    <col min="4" max="4" width="7.88671875" style="2" bestFit="1" customWidth="1"/>
    <col min="5" max="5" width="18.109375" style="4" customWidth="1"/>
    <col min="6" max="6" width="19.33203125" style="4" customWidth="1"/>
    <col min="7" max="7" width="10.6640625" style="4" customWidth="1"/>
    <col min="8" max="8" width="11.44140625" style="2" customWidth="1"/>
    <col min="9" max="9" width="11.33203125" style="2" bestFit="1" customWidth="1"/>
    <col min="10" max="11" width="11.33203125" style="2" customWidth="1"/>
    <col min="12" max="12" width="15.6640625" style="7" customWidth="1"/>
    <col min="13" max="13" width="11" style="7" bestFit="1" customWidth="1"/>
    <col min="14" max="14" width="13.44140625" style="7" customWidth="1"/>
    <col min="15" max="15" width="15.6640625" style="7" customWidth="1"/>
    <col min="16" max="16384" width="8.88671875" style="2"/>
  </cols>
  <sheetData>
    <row r="6" spans="1:15" ht="97.2" customHeight="1" x14ac:dyDescent="0.25"/>
    <row r="7" spans="1:15" x14ac:dyDescent="0.25">
      <c r="B7" s="3" t="s">
        <v>0</v>
      </c>
      <c r="C7" s="3" t="s">
        <v>1</v>
      </c>
      <c r="D7" s="3" t="s">
        <v>2</v>
      </c>
      <c r="E7" s="3" t="s">
        <v>3</v>
      </c>
      <c r="F7" s="3" t="s">
        <v>4</v>
      </c>
      <c r="G7" s="3" t="s">
        <v>5</v>
      </c>
      <c r="H7" s="3" t="s">
        <v>6</v>
      </c>
      <c r="I7" s="3" t="s">
        <v>7</v>
      </c>
      <c r="J7" s="3" t="s">
        <v>10</v>
      </c>
      <c r="K7" s="3" t="s">
        <v>8</v>
      </c>
      <c r="L7" s="3" t="s">
        <v>9</v>
      </c>
      <c r="M7" s="3" t="s">
        <v>76</v>
      </c>
      <c r="N7" s="3" t="s">
        <v>77</v>
      </c>
      <c r="O7" s="3" t="s">
        <v>78</v>
      </c>
    </row>
    <row r="8" spans="1:15" ht="13.8" x14ac:dyDescent="0.25">
      <c r="G8" s="4" t="s">
        <v>11</v>
      </c>
      <c r="H8" s="4" t="s">
        <v>74</v>
      </c>
      <c r="I8" s="10" t="s">
        <v>12</v>
      </c>
      <c r="J8" s="10"/>
      <c r="K8" s="46" t="s">
        <v>79</v>
      </c>
      <c r="L8" s="4"/>
      <c r="O8" s="4"/>
    </row>
    <row r="9" spans="1:15" ht="13.2" hidden="1" customHeight="1" x14ac:dyDescent="0.25"/>
    <row r="10" spans="1:15" ht="57" customHeight="1" thickBot="1" x14ac:dyDescent="0.3">
      <c r="A10" s="1" t="s">
        <v>13</v>
      </c>
      <c r="B10" s="5" t="s">
        <v>14</v>
      </c>
      <c r="C10" s="8" t="s">
        <v>15</v>
      </c>
      <c r="D10" s="6" t="s">
        <v>16</v>
      </c>
      <c r="E10" s="8" t="s">
        <v>17</v>
      </c>
      <c r="F10" s="9" t="s">
        <v>18</v>
      </c>
      <c r="G10" s="9" t="s">
        <v>19</v>
      </c>
      <c r="H10" s="6" t="s">
        <v>20</v>
      </c>
      <c r="I10" s="6" t="s">
        <v>21</v>
      </c>
      <c r="J10" s="6" t="s">
        <v>75</v>
      </c>
      <c r="K10" s="6" t="s">
        <v>21</v>
      </c>
      <c r="L10" s="8" t="s">
        <v>22</v>
      </c>
      <c r="M10" s="9" t="s">
        <v>23</v>
      </c>
      <c r="N10" s="9" t="s">
        <v>24</v>
      </c>
      <c r="O10" s="8" t="s">
        <v>25</v>
      </c>
    </row>
    <row r="11" spans="1:15" x14ac:dyDescent="0.25">
      <c r="A11" s="1">
        <v>1</v>
      </c>
      <c r="B11" s="11" t="s">
        <v>26</v>
      </c>
      <c r="C11" s="51"/>
      <c r="D11" s="12" t="s">
        <v>27</v>
      </c>
      <c r="E11" s="61"/>
      <c r="F11" s="13">
        <v>11</v>
      </c>
      <c r="G11" s="13">
        <f>+E11+F11</f>
        <v>11</v>
      </c>
      <c r="H11" s="14">
        <f>+(G11)*C11</f>
        <v>0</v>
      </c>
      <c r="I11" s="192">
        <f>SUM(H11:H14)</f>
        <v>0</v>
      </c>
      <c r="J11" s="207">
        <v>12</v>
      </c>
      <c r="K11" s="192">
        <f>I11*J11</f>
        <v>0</v>
      </c>
      <c r="L11" s="201">
        <v>5</v>
      </c>
      <c r="M11" s="198" t="s">
        <v>28</v>
      </c>
      <c r="N11" s="198" t="s">
        <v>29</v>
      </c>
      <c r="O11" s="195">
        <v>1</v>
      </c>
    </row>
    <row r="12" spans="1:15" x14ac:dyDescent="0.25">
      <c r="A12" s="1">
        <v>2</v>
      </c>
      <c r="B12" s="15" t="s">
        <v>30</v>
      </c>
      <c r="C12" s="52"/>
      <c r="D12" s="16" t="s">
        <v>27</v>
      </c>
      <c r="E12" s="62"/>
      <c r="F12" s="17">
        <v>11</v>
      </c>
      <c r="G12" s="17">
        <f>+E12+F12</f>
        <v>11</v>
      </c>
      <c r="H12" s="18">
        <f>+(G12)*C12</f>
        <v>0</v>
      </c>
      <c r="I12" s="193"/>
      <c r="J12" s="188"/>
      <c r="K12" s="193"/>
      <c r="L12" s="202"/>
      <c r="M12" s="199"/>
      <c r="N12" s="199"/>
      <c r="O12" s="196"/>
    </row>
    <row r="13" spans="1:15" x14ac:dyDescent="0.25">
      <c r="A13" s="1">
        <v>3</v>
      </c>
      <c r="B13" s="15" t="s">
        <v>31</v>
      </c>
      <c r="C13" s="52"/>
      <c r="D13" s="16" t="s">
        <v>32</v>
      </c>
      <c r="E13" s="62"/>
      <c r="F13" s="17"/>
      <c r="G13" s="17"/>
      <c r="H13" s="18">
        <f>+(G13)*C13</f>
        <v>0</v>
      </c>
      <c r="I13" s="193"/>
      <c r="J13" s="188"/>
      <c r="K13" s="193"/>
      <c r="L13" s="202"/>
      <c r="M13" s="199"/>
      <c r="N13" s="199"/>
      <c r="O13" s="196"/>
    </row>
    <row r="14" spans="1:15" ht="13.8" thickBot="1" x14ac:dyDescent="0.3">
      <c r="A14" s="1">
        <v>4</v>
      </c>
      <c r="B14" s="31" t="s">
        <v>33</v>
      </c>
      <c r="C14" s="53"/>
      <c r="D14" s="32" t="s">
        <v>34</v>
      </c>
      <c r="E14" s="63"/>
      <c r="F14" s="33">
        <v>50</v>
      </c>
      <c r="G14" s="33">
        <f>+E14+F14</f>
        <v>50</v>
      </c>
      <c r="H14" s="34">
        <f>+(G14)*C14</f>
        <v>0</v>
      </c>
      <c r="I14" s="194"/>
      <c r="J14" s="189"/>
      <c r="K14" s="194"/>
      <c r="L14" s="203"/>
      <c r="M14" s="200"/>
      <c r="N14" s="200"/>
      <c r="O14" s="197"/>
    </row>
    <row r="15" spans="1:15" x14ac:dyDescent="0.25">
      <c r="A15" s="1">
        <v>5</v>
      </c>
      <c r="B15" s="35" t="s">
        <v>26</v>
      </c>
      <c r="C15" s="54"/>
      <c r="D15" s="36" t="s">
        <v>27</v>
      </c>
      <c r="E15" s="64"/>
      <c r="F15" s="37">
        <v>11</v>
      </c>
      <c r="G15" s="37">
        <f>+E15+F15</f>
        <v>11</v>
      </c>
      <c r="H15" s="38">
        <f>+(G15)*C15</f>
        <v>0</v>
      </c>
      <c r="I15" s="148">
        <f>SUM(H15:H18)</f>
        <v>0</v>
      </c>
      <c r="J15" s="208">
        <v>10</v>
      </c>
      <c r="K15" s="204">
        <f>I15*J15</f>
        <v>0</v>
      </c>
      <c r="L15" s="151"/>
      <c r="M15" s="154" t="s">
        <v>35</v>
      </c>
      <c r="N15" s="154" t="s">
        <v>29</v>
      </c>
      <c r="O15" s="157"/>
    </row>
    <row r="16" spans="1:15" x14ac:dyDescent="0.25">
      <c r="A16" s="1">
        <v>6</v>
      </c>
      <c r="B16" s="19" t="s">
        <v>30</v>
      </c>
      <c r="C16" s="55"/>
      <c r="D16" s="20" t="s">
        <v>27</v>
      </c>
      <c r="E16" s="65"/>
      <c r="F16" s="21">
        <v>11</v>
      </c>
      <c r="G16" s="21">
        <f>+E16+F16</f>
        <v>11</v>
      </c>
      <c r="H16" s="22">
        <f>+(G16)*C16</f>
        <v>0</v>
      </c>
      <c r="I16" s="149"/>
      <c r="J16" s="188"/>
      <c r="K16" s="205"/>
      <c r="L16" s="152"/>
      <c r="M16" s="155"/>
      <c r="N16" s="155"/>
      <c r="O16" s="158"/>
    </row>
    <row r="17" spans="1:15" x14ac:dyDescent="0.25">
      <c r="A17" s="1">
        <v>7</v>
      </c>
      <c r="B17" s="19" t="s">
        <v>31</v>
      </c>
      <c r="C17" s="55"/>
      <c r="D17" s="20" t="s">
        <v>32</v>
      </c>
      <c r="E17" s="65"/>
      <c r="F17" s="21"/>
      <c r="G17" s="21">
        <f>+E17+F17</f>
        <v>0</v>
      </c>
      <c r="H17" s="22">
        <f>+(G17)*C17</f>
        <v>0</v>
      </c>
      <c r="I17" s="149"/>
      <c r="J17" s="188"/>
      <c r="K17" s="205"/>
      <c r="L17" s="152"/>
      <c r="M17" s="155"/>
      <c r="N17" s="155"/>
      <c r="O17" s="158"/>
    </row>
    <row r="18" spans="1:15" ht="13.8" thickBot="1" x14ac:dyDescent="0.3">
      <c r="A18" s="1">
        <v>8</v>
      </c>
      <c r="B18" s="23" t="s">
        <v>33</v>
      </c>
      <c r="C18" s="56"/>
      <c r="D18" s="24" t="s">
        <v>34</v>
      </c>
      <c r="E18" s="66"/>
      <c r="F18" s="25">
        <v>50</v>
      </c>
      <c r="G18" s="25">
        <f>+E18+F18</f>
        <v>50</v>
      </c>
      <c r="H18" s="26">
        <f>+(G18)*C18</f>
        <v>0</v>
      </c>
      <c r="I18" s="150"/>
      <c r="J18" s="189"/>
      <c r="K18" s="206"/>
      <c r="L18" s="153"/>
      <c r="M18" s="156"/>
      <c r="N18" s="156"/>
      <c r="O18" s="159"/>
    </row>
    <row r="19" spans="1:15" x14ac:dyDescent="0.25">
      <c r="A19" s="1">
        <v>9</v>
      </c>
      <c r="B19" s="11" t="s">
        <v>26</v>
      </c>
      <c r="C19" s="51"/>
      <c r="D19" s="12" t="s">
        <v>27</v>
      </c>
      <c r="E19" s="61"/>
      <c r="F19" s="13">
        <v>11</v>
      </c>
      <c r="G19" s="13">
        <f>+E19+F19</f>
        <v>11</v>
      </c>
      <c r="H19" s="14">
        <f>+(G19)*C19</f>
        <v>0</v>
      </c>
      <c r="I19" s="192">
        <f>SUM(H19:H22)</f>
        <v>0</v>
      </c>
      <c r="J19" s="207">
        <v>4</v>
      </c>
      <c r="K19" s="169">
        <f>I19*J19</f>
        <v>0</v>
      </c>
      <c r="L19" s="201"/>
      <c r="M19" s="198" t="s">
        <v>36</v>
      </c>
      <c r="N19" s="198" t="s">
        <v>29</v>
      </c>
      <c r="O19" s="195"/>
    </row>
    <row r="20" spans="1:15" x14ac:dyDescent="0.25">
      <c r="A20" s="1">
        <v>10</v>
      </c>
      <c r="B20" s="15" t="s">
        <v>30</v>
      </c>
      <c r="C20" s="52"/>
      <c r="D20" s="16" t="s">
        <v>27</v>
      </c>
      <c r="E20" s="62"/>
      <c r="F20" s="17">
        <v>11</v>
      </c>
      <c r="G20" s="17">
        <f>+E20+F20</f>
        <v>11</v>
      </c>
      <c r="H20" s="18">
        <f>+(G20)*C20</f>
        <v>0</v>
      </c>
      <c r="I20" s="193"/>
      <c r="J20" s="188"/>
      <c r="K20" s="170"/>
      <c r="L20" s="202"/>
      <c r="M20" s="199"/>
      <c r="N20" s="199"/>
      <c r="O20" s="196"/>
    </row>
    <row r="21" spans="1:15" x14ac:dyDescent="0.25">
      <c r="A21" s="1">
        <v>11</v>
      </c>
      <c r="B21" s="15" t="s">
        <v>31</v>
      </c>
      <c r="C21" s="52"/>
      <c r="D21" s="16" t="s">
        <v>32</v>
      </c>
      <c r="E21" s="62"/>
      <c r="F21" s="17"/>
      <c r="G21" s="17">
        <f>+E21+F21</f>
        <v>0</v>
      </c>
      <c r="H21" s="18">
        <f>+(G21)*C21</f>
        <v>0</v>
      </c>
      <c r="I21" s="193"/>
      <c r="J21" s="188"/>
      <c r="K21" s="170"/>
      <c r="L21" s="202"/>
      <c r="M21" s="199"/>
      <c r="N21" s="199"/>
      <c r="O21" s="196"/>
    </row>
    <row r="22" spans="1:15" ht="13.8" thickBot="1" x14ac:dyDescent="0.3">
      <c r="A22" s="1">
        <v>12</v>
      </c>
      <c r="B22" s="31" t="s">
        <v>33</v>
      </c>
      <c r="C22" s="53"/>
      <c r="D22" s="32" t="s">
        <v>34</v>
      </c>
      <c r="E22" s="63"/>
      <c r="F22" s="33">
        <v>50</v>
      </c>
      <c r="G22" s="33">
        <f>+E22+F22</f>
        <v>50</v>
      </c>
      <c r="H22" s="34">
        <f>+(G22)*C22</f>
        <v>0</v>
      </c>
      <c r="I22" s="194"/>
      <c r="J22" s="189"/>
      <c r="K22" s="171"/>
      <c r="L22" s="203"/>
      <c r="M22" s="200"/>
      <c r="N22" s="200"/>
      <c r="O22" s="197"/>
    </row>
    <row r="23" spans="1:15" x14ac:dyDescent="0.25">
      <c r="A23" s="1">
        <v>13</v>
      </c>
      <c r="B23" s="35" t="s">
        <v>26</v>
      </c>
      <c r="C23" s="54"/>
      <c r="D23" s="36" t="s">
        <v>27</v>
      </c>
      <c r="E23" s="64"/>
      <c r="F23" s="37">
        <v>8</v>
      </c>
      <c r="G23" s="37">
        <f>+E23+F23</f>
        <v>8</v>
      </c>
      <c r="H23" s="38">
        <f>+(G23)*C23</f>
        <v>0</v>
      </c>
      <c r="I23" s="148">
        <f>SUM(H23:H26)</f>
        <v>0</v>
      </c>
      <c r="J23" s="208">
        <v>20</v>
      </c>
      <c r="K23" s="204">
        <f>I23*J23</f>
        <v>0</v>
      </c>
      <c r="L23" s="151"/>
      <c r="M23" s="154" t="s">
        <v>37</v>
      </c>
      <c r="N23" s="154" t="s">
        <v>29</v>
      </c>
      <c r="O23" s="157"/>
    </row>
    <row r="24" spans="1:15" x14ac:dyDescent="0.25">
      <c r="A24" s="1">
        <v>14</v>
      </c>
      <c r="B24" s="19" t="s">
        <v>30</v>
      </c>
      <c r="C24" s="55"/>
      <c r="D24" s="20" t="s">
        <v>27</v>
      </c>
      <c r="E24" s="65"/>
      <c r="F24" s="21">
        <v>8</v>
      </c>
      <c r="G24" s="21">
        <f>+E24+F24</f>
        <v>8</v>
      </c>
      <c r="H24" s="22">
        <f>+(G24)*C24</f>
        <v>0</v>
      </c>
      <c r="I24" s="149"/>
      <c r="J24" s="188"/>
      <c r="K24" s="205"/>
      <c r="L24" s="152"/>
      <c r="M24" s="155"/>
      <c r="N24" s="155"/>
      <c r="O24" s="158"/>
    </row>
    <row r="25" spans="1:15" x14ac:dyDescent="0.25">
      <c r="A25" s="1">
        <v>15</v>
      </c>
      <c r="B25" s="19" t="s">
        <v>31</v>
      </c>
      <c r="C25" s="55"/>
      <c r="D25" s="20" t="s">
        <v>32</v>
      </c>
      <c r="E25" s="65"/>
      <c r="F25" s="21"/>
      <c r="G25" s="21">
        <f>+E25+F25</f>
        <v>0</v>
      </c>
      <c r="H25" s="22">
        <f>+(G25)*C25</f>
        <v>0</v>
      </c>
      <c r="I25" s="149"/>
      <c r="J25" s="188"/>
      <c r="K25" s="205"/>
      <c r="L25" s="152"/>
      <c r="M25" s="155"/>
      <c r="N25" s="155"/>
      <c r="O25" s="158"/>
    </row>
    <row r="26" spans="1:15" ht="13.8" thickBot="1" x14ac:dyDescent="0.3">
      <c r="A26" s="1">
        <v>16</v>
      </c>
      <c r="B26" s="23" t="s">
        <v>33</v>
      </c>
      <c r="C26" s="56"/>
      <c r="D26" s="24" t="s">
        <v>34</v>
      </c>
      <c r="E26" s="66"/>
      <c r="F26" s="25">
        <v>50</v>
      </c>
      <c r="G26" s="25">
        <f>+E26+F26</f>
        <v>50</v>
      </c>
      <c r="H26" s="26">
        <f>+(G26)*C26</f>
        <v>0</v>
      </c>
      <c r="I26" s="150"/>
      <c r="J26" s="189"/>
      <c r="K26" s="206"/>
      <c r="L26" s="153"/>
      <c r="M26" s="156"/>
      <c r="N26" s="156"/>
      <c r="O26" s="159"/>
    </row>
    <row r="27" spans="1:15" x14ac:dyDescent="0.25">
      <c r="A27" s="1">
        <v>17</v>
      </c>
      <c r="B27" s="11" t="s">
        <v>26</v>
      </c>
      <c r="C27" s="57"/>
      <c r="D27" s="12" t="s">
        <v>27</v>
      </c>
      <c r="E27" s="61"/>
      <c r="F27" s="13">
        <v>5</v>
      </c>
      <c r="G27" s="13">
        <f>+E27+F27</f>
        <v>5</v>
      </c>
      <c r="H27" s="14">
        <f>+(G27)*C27</f>
        <v>0</v>
      </c>
      <c r="I27" s="192">
        <f>SUM(H27:H30)</f>
        <v>0</v>
      </c>
      <c r="J27" s="207">
        <v>3</v>
      </c>
      <c r="K27" s="169">
        <f>I27*J27</f>
        <v>0</v>
      </c>
      <c r="L27" s="201"/>
      <c r="M27" s="198" t="s">
        <v>29</v>
      </c>
      <c r="N27" s="198" t="s">
        <v>38</v>
      </c>
      <c r="O27" s="195"/>
    </row>
    <row r="28" spans="1:15" x14ac:dyDescent="0.25">
      <c r="A28" s="1">
        <v>18</v>
      </c>
      <c r="B28" s="15" t="s">
        <v>30</v>
      </c>
      <c r="C28" s="58"/>
      <c r="D28" s="16" t="s">
        <v>27</v>
      </c>
      <c r="E28" s="62"/>
      <c r="F28" s="17">
        <v>5</v>
      </c>
      <c r="G28" s="17">
        <f>+E28+F28</f>
        <v>5</v>
      </c>
      <c r="H28" s="18">
        <f>+(G28)*C28</f>
        <v>0</v>
      </c>
      <c r="I28" s="193"/>
      <c r="J28" s="188"/>
      <c r="K28" s="170"/>
      <c r="L28" s="202"/>
      <c r="M28" s="199"/>
      <c r="N28" s="199"/>
      <c r="O28" s="196"/>
    </row>
    <row r="29" spans="1:15" x14ac:dyDescent="0.25">
      <c r="A29" s="1">
        <v>19</v>
      </c>
      <c r="B29" s="15" t="s">
        <v>31</v>
      </c>
      <c r="C29" s="58"/>
      <c r="D29" s="16" t="s">
        <v>32</v>
      </c>
      <c r="E29" s="62"/>
      <c r="F29" s="17"/>
      <c r="G29" s="17">
        <f>+E29+F29</f>
        <v>0</v>
      </c>
      <c r="H29" s="18">
        <f>+(G29)*C29</f>
        <v>0</v>
      </c>
      <c r="I29" s="193"/>
      <c r="J29" s="188"/>
      <c r="K29" s="170"/>
      <c r="L29" s="202"/>
      <c r="M29" s="199"/>
      <c r="N29" s="199"/>
      <c r="O29" s="196"/>
    </row>
    <row r="30" spans="1:15" ht="13.8" thickBot="1" x14ac:dyDescent="0.3">
      <c r="A30" s="1">
        <v>20</v>
      </c>
      <c r="B30" s="31" t="s">
        <v>33</v>
      </c>
      <c r="C30" s="59"/>
      <c r="D30" s="32" t="s">
        <v>34</v>
      </c>
      <c r="E30" s="63"/>
      <c r="F30" s="33">
        <v>0</v>
      </c>
      <c r="G30" s="33">
        <f>+E30+F30</f>
        <v>0</v>
      </c>
      <c r="H30" s="34">
        <f>+(G30)*C30</f>
        <v>0</v>
      </c>
      <c r="I30" s="194"/>
      <c r="J30" s="189"/>
      <c r="K30" s="171"/>
      <c r="L30" s="203"/>
      <c r="M30" s="200"/>
      <c r="N30" s="200"/>
      <c r="O30" s="197"/>
    </row>
    <row r="31" spans="1:15" x14ac:dyDescent="0.25">
      <c r="A31" s="1">
        <v>21</v>
      </c>
      <c r="B31" s="35" t="s">
        <v>26</v>
      </c>
      <c r="C31" s="54"/>
      <c r="D31" s="36" t="s">
        <v>27</v>
      </c>
      <c r="E31" s="64"/>
      <c r="F31" s="37">
        <v>9</v>
      </c>
      <c r="G31" s="37">
        <f>+E31+F31</f>
        <v>9</v>
      </c>
      <c r="H31" s="38">
        <f>+(G31)*C31</f>
        <v>0</v>
      </c>
      <c r="I31" s="148">
        <f>SUM(H31:H34)</f>
        <v>0</v>
      </c>
      <c r="J31" s="208">
        <v>6</v>
      </c>
      <c r="K31" s="204">
        <f>I31*J31</f>
        <v>0</v>
      </c>
      <c r="L31" s="151"/>
      <c r="M31" s="154" t="s">
        <v>39</v>
      </c>
      <c r="N31" s="154" t="s">
        <v>29</v>
      </c>
      <c r="O31" s="157"/>
    </row>
    <row r="32" spans="1:15" x14ac:dyDescent="0.25">
      <c r="A32" s="1">
        <v>22</v>
      </c>
      <c r="B32" s="19" t="s">
        <v>30</v>
      </c>
      <c r="C32" s="55"/>
      <c r="D32" s="20" t="s">
        <v>27</v>
      </c>
      <c r="E32" s="65"/>
      <c r="F32" s="21">
        <v>9</v>
      </c>
      <c r="G32" s="21">
        <f>+E32+F32</f>
        <v>9</v>
      </c>
      <c r="H32" s="22">
        <f>+(G32)*C32</f>
        <v>0</v>
      </c>
      <c r="I32" s="149"/>
      <c r="J32" s="188"/>
      <c r="K32" s="205"/>
      <c r="L32" s="152"/>
      <c r="M32" s="155"/>
      <c r="N32" s="155"/>
      <c r="O32" s="158"/>
    </row>
    <row r="33" spans="1:15" x14ac:dyDescent="0.25">
      <c r="A33" s="1">
        <v>23</v>
      </c>
      <c r="B33" s="19" t="s">
        <v>31</v>
      </c>
      <c r="C33" s="55"/>
      <c r="D33" s="20" t="s">
        <v>32</v>
      </c>
      <c r="E33" s="65"/>
      <c r="F33" s="21"/>
      <c r="G33" s="21">
        <f>+E33+F33</f>
        <v>0</v>
      </c>
      <c r="H33" s="22">
        <f>+(G33)*C33</f>
        <v>0</v>
      </c>
      <c r="I33" s="149"/>
      <c r="J33" s="188"/>
      <c r="K33" s="205"/>
      <c r="L33" s="152"/>
      <c r="M33" s="155"/>
      <c r="N33" s="155"/>
      <c r="O33" s="158"/>
    </row>
    <row r="34" spans="1:15" ht="13.8" thickBot="1" x14ac:dyDescent="0.3">
      <c r="A34" s="1">
        <v>24</v>
      </c>
      <c r="B34" s="23" t="s">
        <v>33</v>
      </c>
      <c r="C34" s="56"/>
      <c r="D34" s="24" t="s">
        <v>34</v>
      </c>
      <c r="E34" s="66"/>
      <c r="F34" s="25">
        <v>50</v>
      </c>
      <c r="G34" s="25">
        <f>+E34+F34</f>
        <v>50</v>
      </c>
      <c r="H34" s="26">
        <f>+(G34)*C34</f>
        <v>0</v>
      </c>
      <c r="I34" s="150"/>
      <c r="J34" s="189"/>
      <c r="K34" s="206"/>
      <c r="L34" s="153"/>
      <c r="M34" s="156"/>
      <c r="N34" s="156"/>
      <c r="O34" s="159"/>
    </row>
    <row r="35" spans="1:15" x14ac:dyDescent="0.25">
      <c r="A35" s="1">
        <v>25</v>
      </c>
      <c r="B35" s="11" t="s">
        <v>26</v>
      </c>
      <c r="C35" s="57"/>
      <c r="D35" s="12" t="s">
        <v>27</v>
      </c>
      <c r="E35" s="61"/>
      <c r="F35" s="13">
        <v>9</v>
      </c>
      <c r="G35" s="13">
        <f>+E35+F35</f>
        <v>9</v>
      </c>
      <c r="H35" s="14">
        <f>+(G35)*C35</f>
        <v>0</v>
      </c>
      <c r="I35" s="192">
        <f>SUM(H35:H38)</f>
        <v>0</v>
      </c>
      <c r="J35" s="207">
        <v>2</v>
      </c>
      <c r="K35" s="169">
        <f>I35*J35</f>
        <v>0</v>
      </c>
      <c r="L35" s="201"/>
      <c r="M35" s="198" t="s">
        <v>39</v>
      </c>
      <c r="N35" s="198" t="s">
        <v>40</v>
      </c>
      <c r="O35" s="195"/>
    </row>
    <row r="36" spans="1:15" x14ac:dyDescent="0.25">
      <c r="A36" s="1">
        <v>26</v>
      </c>
      <c r="B36" s="15" t="s">
        <v>30</v>
      </c>
      <c r="C36" s="58"/>
      <c r="D36" s="16" t="s">
        <v>27</v>
      </c>
      <c r="E36" s="62"/>
      <c r="F36" s="17">
        <v>9</v>
      </c>
      <c r="G36" s="17">
        <f>+E36+F36</f>
        <v>9</v>
      </c>
      <c r="H36" s="18">
        <f>+(G36)*C36</f>
        <v>0</v>
      </c>
      <c r="I36" s="193"/>
      <c r="J36" s="188"/>
      <c r="K36" s="170"/>
      <c r="L36" s="202"/>
      <c r="M36" s="199"/>
      <c r="N36" s="199"/>
      <c r="O36" s="196"/>
    </row>
    <row r="37" spans="1:15" x14ac:dyDescent="0.25">
      <c r="A37" s="1">
        <v>27</v>
      </c>
      <c r="B37" s="15" t="s">
        <v>31</v>
      </c>
      <c r="C37" s="58"/>
      <c r="D37" s="16" t="s">
        <v>32</v>
      </c>
      <c r="E37" s="62"/>
      <c r="F37" s="17"/>
      <c r="G37" s="17">
        <f>+E37+F37</f>
        <v>0</v>
      </c>
      <c r="H37" s="18">
        <f>+(G37)*C37</f>
        <v>0</v>
      </c>
      <c r="I37" s="193"/>
      <c r="J37" s="188"/>
      <c r="K37" s="170"/>
      <c r="L37" s="202"/>
      <c r="M37" s="199"/>
      <c r="N37" s="199"/>
      <c r="O37" s="196"/>
    </row>
    <row r="38" spans="1:15" ht="13.8" thickBot="1" x14ac:dyDescent="0.3">
      <c r="A38" s="1">
        <v>28</v>
      </c>
      <c r="B38" s="31" t="s">
        <v>33</v>
      </c>
      <c r="C38" s="59"/>
      <c r="D38" s="32" t="s">
        <v>34</v>
      </c>
      <c r="E38" s="63"/>
      <c r="F38" s="33">
        <v>50</v>
      </c>
      <c r="G38" s="33">
        <f>+E38+F38</f>
        <v>50</v>
      </c>
      <c r="H38" s="34">
        <f>+(G38)*C38</f>
        <v>0</v>
      </c>
      <c r="I38" s="194"/>
      <c r="J38" s="189"/>
      <c r="K38" s="171"/>
      <c r="L38" s="203"/>
      <c r="M38" s="200"/>
      <c r="N38" s="200"/>
      <c r="O38" s="197"/>
    </row>
    <row r="39" spans="1:15" x14ac:dyDescent="0.25">
      <c r="A39" s="1">
        <v>29</v>
      </c>
      <c r="B39" s="81" t="s">
        <v>26</v>
      </c>
      <c r="C39" s="82"/>
      <c r="D39" s="83" t="s">
        <v>27</v>
      </c>
      <c r="E39" s="84"/>
      <c r="F39" s="85">
        <v>9</v>
      </c>
      <c r="G39" s="85">
        <f>+E39+F39</f>
        <v>9</v>
      </c>
      <c r="H39" s="86">
        <f>+(G39)*C39</f>
        <v>0</v>
      </c>
      <c r="I39" s="136">
        <f>SUM(H39:H42)</f>
        <v>0</v>
      </c>
      <c r="J39" s="187">
        <v>6</v>
      </c>
      <c r="K39" s="204">
        <f>I39*J39</f>
        <v>0</v>
      </c>
      <c r="L39" s="139"/>
      <c r="M39" s="142" t="s">
        <v>39</v>
      </c>
      <c r="N39" s="142" t="s">
        <v>72</v>
      </c>
      <c r="O39" s="145"/>
    </row>
    <row r="40" spans="1:15" x14ac:dyDescent="0.25">
      <c r="A40" s="1">
        <v>30</v>
      </c>
      <c r="B40" s="87" t="s">
        <v>30</v>
      </c>
      <c r="C40" s="82"/>
      <c r="D40" s="88" t="s">
        <v>27</v>
      </c>
      <c r="E40" s="89"/>
      <c r="F40" s="90">
        <v>9</v>
      </c>
      <c r="G40" s="90">
        <f>+E40+F40</f>
        <v>9</v>
      </c>
      <c r="H40" s="91">
        <f>+(G40)*C40</f>
        <v>0</v>
      </c>
      <c r="I40" s="137"/>
      <c r="J40" s="188"/>
      <c r="K40" s="205"/>
      <c r="L40" s="140"/>
      <c r="M40" s="143"/>
      <c r="N40" s="143"/>
      <c r="O40" s="146"/>
    </row>
    <row r="41" spans="1:15" x14ac:dyDescent="0.25">
      <c r="A41" s="1">
        <v>31</v>
      </c>
      <c r="B41" s="87" t="s">
        <v>31</v>
      </c>
      <c r="C41" s="82"/>
      <c r="D41" s="88" t="s">
        <v>32</v>
      </c>
      <c r="E41" s="89"/>
      <c r="F41" s="90"/>
      <c r="G41" s="90">
        <f>+E41+F41</f>
        <v>0</v>
      </c>
      <c r="H41" s="91">
        <f>+(G41)*C41</f>
        <v>0</v>
      </c>
      <c r="I41" s="137"/>
      <c r="J41" s="188"/>
      <c r="K41" s="205"/>
      <c r="L41" s="140"/>
      <c r="M41" s="143"/>
      <c r="N41" s="143"/>
      <c r="O41" s="146"/>
    </row>
    <row r="42" spans="1:15" ht="13.8" thickBot="1" x14ac:dyDescent="0.3">
      <c r="A42" s="1">
        <v>32</v>
      </c>
      <c r="B42" s="92" t="s">
        <v>33</v>
      </c>
      <c r="C42" s="82"/>
      <c r="D42" s="93" t="s">
        <v>34</v>
      </c>
      <c r="E42" s="94"/>
      <c r="F42" s="95">
        <v>50</v>
      </c>
      <c r="G42" s="95">
        <f>+E42+F42</f>
        <v>50</v>
      </c>
      <c r="H42" s="96">
        <f>+(G42)*C42</f>
        <v>0</v>
      </c>
      <c r="I42" s="138"/>
      <c r="J42" s="189"/>
      <c r="K42" s="206"/>
      <c r="L42" s="141"/>
      <c r="M42" s="144"/>
      <c r="N42" s="144"/>
      <c r="O42" s="147"/>
    </row>
    <row r="43" spans="1:15" x14ac:dyDescent="0.25">
      <c r="A43" s="1">
        <v>33</v>
      </c>
      <c r="B43" s="97" t="s">
        <v>26</v>
      </c>
      <c r="C43" s="98"/>
      <c r="D43" s="99" t="s">
        <v>27</v>
      </c>
      <c r="E43" s="100"/>
      <c r="F43" s="101">
        <v>5</v>
      </c>
      <c r="G43" s="101">
        <f>+E43+F43</f>
        <v>5</v>
      </c>
      <c r="H43" s="102">
        <f>+(G43)*C43</f>
        <v>0</v>
      </c>
      <c r="I43" s="172">
        <f>SUM(H43:H46)</f>
        <v>0</v>
      </c>
      <c r="J43" s="190">
        <v>5</v>
      </c>
      <c r="K43" s="169">
        <f>I43*J43</f>
        <v>0</v>
      </c>
      <c r="L43" s="160"/>
      <c r="M43" s="163" t="s">
        <v>41</v>
      </c>
      <c r="N43" s="163" t="s">
        <v>29</v>
      </c>
      <c r="O43" s="175"/>
    </row>
    <row r="44" spans="1:15" x14ac:dyDescent="0.25">
      <c r="A44" s="1">
        <v>34</v>
      </c>
      <c r="B44" s="103" t="s">
        <v>30</v>
      </c>
      <c r="C44" s="104"/>
      <c r="D44" s="105" t="s">
        <v>27</v>
      </c>
      <c r="E44" s="106"/>
      <c r="F44" s="107">
        <v>5</v>
      </c>
      <c r="G44" s="107">
        <f>+E44+F44</f>
        <v>5</v>
      </c>
      <c r="H44" s="108">
        <f>+(G44)*C44</f>
        <v>0</v>
      </c>
      <c r="I44" s="173"/>
      <c r="J44" s="188"/>
      <c r="K44" s="170"/>
      <c r="L44" s="161"/>
      <c r="M44" s="164"/>
      <c r="N44" s="164"/>
      <c r="O44" s="176"/>
    </row>
    <row r="45" spans="1:15" x14ac:dyDescent="0.25">
      <c r="A45" s="1">
        <v>35</v>
      </c>
      <c r="B45" s="103" t="s">
        <v>31</v>
      </c>
      <c r="C45" s="104"/>
      <c r="D45" s="105" t="s">
        <v>32</v>
      </c>
      <c r="E45" s="106"/>
      <c r="F45" s="107"/>
      <c r="G45" s="107">
        <f>+E45+F45</f>
        <v>0</v>
      </c>
      <c r="H45" s="108">
        <f>+(G45)*C45</f>
        <v>0</v>
      </c>
      <c r="I45" s="173"/>
      <c r="J45" s="188"/>
      <c r="K45" s="170"/>
      <c r="L45" s="161"/>
      <c r="M45" s="164"/>
      <c r="N45" s="164"/>
      <c r="O45" s="176"/>
    </row>
    <row r="46" spans="1:15" ht="13.8" thickBot="1" x14ac:dyDescent="0.3">
      <c r="A46" s="1">
        <v>36</v>
      </c>
      <c r="B46" s="109" t="s">
        <v>33</v>
      </c>
      <c r="C46" s="110"/>
      <c r="D46" s="111" t="s">
        <v>34</v>
      </c>
      <c r="E46" s="112"/>
      <c r="F46" s="113">
        <v>50</v>
      </c>
      <c r="G46" s="113">
        <f>+E46+F46</f>
        <v>50</v>
      </c>
      <c r="H46" s="114">
        <f>+(G46)*C46</f>
        <v>0</v>
      </c>
      <c r="I46" s="174"/>
      <c r="J46" s="189"/>
      <c r="K46" s="171"/>
      <c r="L46" s="162"/>
      <c r="M46" s="165"/>
      <c r="N46" s="165"/>
      <c r="O46" s="177"/>
    </row>
    <row r="47" spans="1:15" x14ac:dyDescent="0.25">
      <c r="A47" s="1">
        <v>37</v>
      </c>
      <c r="B47" s="115" t="s">
        <v>26</v>
      </c>
      <c r="C47" s="116"/>
      <c r="D47" s="117" t="s">
        <v>27</v>
      </c>
      <c r="E47" s="118"/>
      <c r="F47" s="119">
        <v>5</v>
      </c>
      <c r="G47" s="119">
        <f>+E47+F47</f>
        <v>5</v>
      </c>
      <c r="H47" s="120">
        <f>+(G47)*C47</f>
        <v>0</v>
      </c>
      <c r="I47" s="178">
        <f>SUM(H47:H50)</f>
        <v>0</v>
      </c>
      <c r="J47" s="191">
        <v>5</v>
      </c>
      <c r="K47" s="204">
        <f>I47*J47</f>
        <v>0</v>
      </c>
      <c r="L47" s="184"/>
      <c r="M47" s="166" t="s">
        <v>41</v>
      </c>
      <c r="N47" s="166" t="s">
        <v>40</v>
      </c>
      <c r="O47" s="181"/>
    </row>
    <row r="48" spans="1:15" x14ac:dyDescent="0.25">
      <c r="A48" s="1">
        <v>38</v>
      </c>
      <c r="B48" s="121" t="s">
        <v>30</v>
      </c>
      <c r="C48" s="122"/>
      <c r="D48" s="123" t="s">
        <v>27</v>
      </c>
      <c r="E48" s="124"/>
      <c r="F48" s="125">
        <v>5</v>
      </c>
      <c r="G48" s="125">
        <f>+E48+F48</f>
        <v>5</v>
      </c>
      <c r="H48" s="126">
        <f>+(G48)*C48</f>
        <v>0</v>
      </c>
      <c r="I48" s="179"/>
      <c r="J48" s="188"/>
      <c r="K48" s="205"/>
      <c r="L48" s="185"/>
      <c r="M48" s="167"/>
      <c r="N48" s="167"/>
      <c r="O48" s="182"/>
    </row>
    <row r="49" spans="1:15" x14ac:dyDescent="0.25">
      <c r="A49" s="1">
        <v>39</v>
      </c>
      <c r="B49" s="121" t="s">
        <v>31</v>
      </c>
      <c r="C49" s="122"/>
      <c r="D49" s="123" t="s">
        <v>32</v>
      </c>
      <c r="E49" s="124"/>
      <c r="F49" s="125"/>
      <c r="G49" s="125">
        <f>+E49+F49</f>
        <v>0</v>
      </c>
      <c r="H49" s="126">
        <f>+(G49)*C49</f>
        <v>0</v>
      </c>
      <c r="I49" s="179"/>
      <c r="J49" s="188"/>
      <c r="K49" s="205"/>
      <c r="L49" s="185"/>
      <c r="M49" s="167"/>
      <c r="N49" s="167"/>
      <c r="O49" s="182"/>
    </row>
    <row r="50" spans="1:15" ht="13.8" thickBot="1" x14ac:dyDescent="0.3">
      <c r="A50" s="1">
        <v>40</v>
      </c>
      <c r="B50" s="127" t="s">
        <v>33</v>
      </c>
      <c r="C50" s="128"/>
      <c r="D50" s="129" t="s">
        <v>34</v>
      </c>
      <c r="E50" s="130"/>
      <c r="F50" s="131">
        <v>50</v>
      </c>
      <c r="G50" s="131">
        <f>+E50+F50</f>
        <v>50</v>
      </c>
      <c r="H50" s="132">
        <f>+(G50)*C50</f>
        <v>0</v>
      </c>
      <c r="I50" s="180"/>
      <c r="J50" s="189"/>
      <c r="K50" s="206"/>
      <c r="L50" s="186"/>
      <c r="M50" s="168"/>
      <c r="N50" s="168"/>
      <c r="O50" s="183"/>
    </row>
    <row r="51" spans="1:15" x14ac:dyDescent="0.25">
      <c r="A51" s="1">
        <v>41</v>
      </c>
      <c r="B51" s="97" t="s">
        <v>26</v>
      </c>
      <c r="C51" s="98"/>
      <c r="D51" s="99" t="s">
        <v>27</v>
      </c>
      <c r="E51" s="100"/>
      <c r="F51" s="101">
        <v>9</v>
      </c>
      <c r="G51" s="101">
        <f>+E51+F51</f>
        <v>9</v>
      </c>
      <c r="H51" s="102">
        <f>+(G51)*C51</f>
        <v>0</v>
      </c>
      <c r="I51" s="172">
        <f>SUM(H51:H54)</f>
        <v>0</v>
      </c>
      <c r="J51" s="190">
        <v>10</v>
      </c>
      <c r="K51" s="169">
        <f>I51*J51</f>
        <v>0</v>
      </c>
      <c r="L51" s="160"/>
      <c r="M51" s="163" t="s">
        <v>42</v>
      </c>
      <c r="N51" s="163" t="s">
        <v>40</v>
      </c>
      <c r="O51" s="175"/>
    </row>
    <row r="52" spans="1:15" x14ac:dyDescent="0.25">
      <c r="A52" s="1">
        <v>42</v>
      </c>
      <c r="B52" s="103" t="s">
        <v>30</v>
      </c>
      <c r="C52" s="104"/>
      <c r="D52" s="105" t="s">
        <v>27</v>
      </c>
      <c r="E52" s="106"/>
      <c r="F52" s="107">
        <v>9</v>
      </c>
      <c r="G52" s="107">
        <f>+E52+F52</f>
        <v>9</v>
      </c>
      <c r="H52" s="108">
        <f>+(G52)*C52</f>
        <v>0</v>
      </c>
      <c r="I52" s="173"/>
      <c r="J52" s="188"/>
      <c r="K52" s="170"/>
      <c r="L52" s="161"/>
      <c r="M52" s="164"/>
      <c r="N52" s="164"/>
      <c r="O52" s="176"/>
    </row>
    <row r="53" spans="1:15" x14ac:dyDescent="0.25">
      <c r="A53" s="1">
        <v>43</v>
      </c>
      <c r="B53" s="103" t="s">
        <v>31</v>
      </c>
      <c r="C53" s="104"/>
      <c r="D53" s="105" t="s">
        <v>32</v>
      </c>
      <c r="E53" s="106"/>
      <c r="F53" s="107"/>
      <c r="G53" s="107">
        <f>+E53+F53</f>
        <v>0</v>
      </c>
      <c r="H53" s="108">
        <f>+(G53)*C53</f>
        <v>0</v>
      </c>
      <c r="I53" s="173"/>
      <c r="J53" s="188"/>
      <c r="K53" s="170"/>
      <c r="L53" s="161"/>
      <c r="M53" s="164"/>
      <c r="N53" s="164"/>
      <c r="O53" s="176"/>
    </row>
    <row r="54" spans="1:15" ht="13.8" thickBot="1" x14ac:dyDescent="0.3">
      <c r="A54" s="1">
        <v>44</v>
      </c>
      <c r="B54" s="109" t="s">
        <v>33</v>
      </c>
      <c r="C54" s="110"/>
      <c r="D54" s="111" t="s">
        <v>34</v>
      </c>
      <c r="E54" s="112"/>
      <c r="F54" s="113">
        <v>50</v>
      </c>
      <c r="G54" s="113">
        <f>+E54+F54</f>
        <v>50</v>
      </c>
      <c r="H54" s="114">
        <f>+(G54)*C54</f>
        <v>0</v>
      </c>
      <c r="I54" s="174"/>
      <c r="J54" s="189"/>
      <c r="K54" s="171"/>
      <c r="L54" s="162"/>
      <c r="M54" s="165"/>
      <c r="N54" s="165"/>
      <c r="O54" s="177"/>
    </row>
    <row r="55" spans="1:15" x14ac:dyDescent="0.25">
      <c r="A55" s="1">
        <v>45</v>
      </c>
      <c r="B55" s="35" t="s">
        <v>26</v>
      </c>
      <c r="C55" s="54"/>
      <c r="D55" s="36" t="s">
        <v>27</v>
      </c>
      <c r="E55" s="64"/>
      <c r="F55" s="37">
        <v>9</v>
      </c>
      <c r="G55" s="37">
        <f>+E55+F55</f>
        <v>9</v>
      </c>
      <c r="H55" s="38">
        <f>+(G55)*C55</f>
        <v>0</v>
      </c>
      <c r="I55" s="148">
        <f>SUM(H55:H58)</f>
        <v>0</v>
      </c>
      <c r="J55" s="208">
        <v>10</v>
      </c>
      <c r="K55" s="204">
        <f>I55*J55</f>
        <v>0</v>
      </c>
      <c r="L55" s="151"/>
      <c r="M55" s="154" t="s">
        <v>42</v>
      </c>
      <c r="N55" s="154" t="s">
        <v>72</v>
      </c>
      <c r="O55" s="157"/>
    </row>
    <row r="56" spans="1:15" ht="14.4" customHeight="1" x14ac:dyDescent="0.25">
      <c r="A56" s="1">
        <v>46</v>
      </c>
      <c r="B56" s="19" t="s">
        <v>30</v>
      </c>
      <c r="C56" s="55"/>
      <c r="D56" s="20" t="s">
        <v>27</v>
      </c>
      <c r="E56" s="65"/>
      <c r="F56" s="21">
        <v>9</v>
      </c>
      <c r="G56" s="21">
        <f>+E56+F56</f>
        <v>9</v>
      </c>
      <c r="H56" s="22">
        <f>+(G56)*C56</f>
        <v>0</v>
      </c>
      <c r="I56" s="149"/>
      <c r="J56" s="209"/>
      <c r="K56" s="205"/>
      <c r="L56" s="152"/>
      <c r="M56" s="155"/>
      <c r="N56" s="155"/>
      <c r="O56" s="158"/>
    </row>
    <row r="57" spans="1:15" ht="14.4" customHeight="1" x14ac:dyDescent="0.25">
      <c r="A57" s="1">
        <v>47</v>
      </c>
      <c r="B57" s="19" t="s">
        <v>31</v>
      </c>
      <c r="C57" s="55"/>
      <c r="D57" s="20" t="s">
        <v>32</v>
      </c>
      <c r="E57" s="65"/>
      <c r="F57" s="21"/>
      <c r="G57" s="21">
        <f>+E57+F57</f>
        <v>0</v>
      </c>
      <c r="H57" s="22">
        <f>+(G57)*C57</f>
        <v>0</v>
      </c>
      <c r="I57" s="149"/>
      <c r="J57" s="209"/>
      <c r="K57" s="205"/>
      <c r="L57" s="152"/>
      <c r="M57" s="155"/>
      <c r="N57" s="155"/>
      <c r="O57" s="158"/>
    </row>
    <row r="58" spans="1:15" ht="15" customHeight="1" thickBot="1" x14ac:dyDescent="0.3">
      <c r="A58" s="1">
        <v>48</v>
      </c>
      <c r="B58" s="23" t="s">
        <v>33</v>
      </c>
      <c r="C58" s="56"/>
      <c r="D58" s="24" t="s">
        <v>34</v>
      </c>
      <c r="E58" s="66"/>
      <c r="F58" s="25">
        <v>50</v>
      </c>
      <c r="G58" s="25">
        <f>+E58+F58</f>
        <v>50</v>
      </c>
      <c r="H58" s="26">
        <f>+(G58)*C58</f>
        <v>0</v>
      </c>
      <c r="I58" s="150"/>
      <c r="J58" s="210"/>
      <c r="K58" s="206"/>
      <c r="L58" s="153"/>
      <c r="M58" s="156"/>
      <c r="N58" s="156"/>
      <c r="O58" s="159"/>
    </row>
    <row r="59" spans="1:15" x14ac:dyDescent="0.25">
      <c r="A59" s="1">
        <v>49</v>
      </c>
      <c r="B59" s="11" t="s">
        <v>26</v>
      </c>
      <c r="C59" s="57"/>
      <c r="D59" s="12" t="s">
        <v>27</v>
      </c>
      <c r="E59" s="61"/>
      <c r="F59" s="13">
        <v>9</v>
      </c>
      <c r="G59" s="13">
        <f>+E59+F59</f>
        <v>9</v>
      </c>
      <c r="H59" s="14">
        <f>+(G59)*C59</f>
        <v>0</v>
      </c>
      <c r="I59" s="192">
        <f>SUM(H59:H62)</f>
        <v>0</v>
      </c>
      <c r="J59" s="207">
        <v>2</v>
      </c>
      <c r="K59" s="169">
        <f>I59*J59</f>
        <v>0</v>
      </c>
      <c r="L59" s="201"/>
      <c r="M59" s="198" t="s">
        <v>43</v>
      </c>
      <c r="N59" s="198" t="s">
        <v>40</v>
      </c>
      <c r="O59" s="195"/>
    </row>
    <row r="60" spans="1:15" ht="14.4" customHeight="1" x14ac:dyDescent="0.25">
      <c r="A60" s="1">
        <v>50</v>
      </c>
      <c r="B60" s="15" t="s">
        <v>30</v>
      </c>
      <c r="C60" s="58"/>
      <c r="D60" s="16" t="s">
        <v>27</v>
      </c>
      <c r="E60" s="62"/>
      <c r="F60" s="17">
        <v>9</v>
      </c>
      <c r="G60" s="17">
        <f>+E60+F60</f>
        <v>9</v>
      </c>
      <c r="H60" s="18">
        <f>+(G60)*C60</f>
        <v>0</v>
      </c>
      <c r="I60" s="193"/>
      <c r="J60" s="211"/>
      <c r="K60" s="170"/>
      <c r="L60" s="202"/>
      <c r="M60" s="199"/>
      <c r="N60" s="199"/>
      <c r="O60" s="196"/>
    </row>
    <row r="61" spans="1:15" ht="14.4" customHeight="1" x14ac:dyDescent="0.25">
      <c r="A61" s="1">
        <v>51</v>
      </c>
      <c r="B61" s="15" t="s">
        <v>31</v>
      </c>
      <c r="C61" s="58"/>
      <c r="D61" s="16" t="s">
        <v>32</v>
      </c>
      <c r="E61" s="62"/>
      <c r="F61" s="17"/>
      <c r="G61" s="17">
        <f>+E61+F61</f>
        <v>0</v>
      </c>
      <c r="H61" s="18">
        <f>+(G61)*C61</f>
        <v>0</v>
      </c>
      <c r="I61" s="193"/>
      <c r="J61" s="211"/>
      <c r="K61" s="170"/>
      <c r="L61" s="202"/>
      <c r="M61" s="199"/>
      <c r="N61" s="199"/>
      <c r="O61" s="196"/>
    </row>
    <row r="62" spans="1:15" ht="15" customHeight="1" thickBot="1" x14ac:dyDescent="0.3">
      <c r="A62" s="1">
        <v>52</v>
      </c>
      <c r="B62" s="31" t="s">
        <v>33</v>
      </c>
      <c r="C62" s="59"/>
      <c r="D62" s="32" t="s">
        <v>34</v>
      </c>
      <c r="E62" s="63"/>
      <c r="F62" s="33">
        <v>50</v>
      </c>
      <c r="G62" s="33">
        <f>+E62+F62</f>
        <v>50</v>
      </c>
      <c r="H62" s="34">
        <f>+(G62)*C62</f>
        <v>0</v>
      </c>
      <c r="I62" s="194"/>
      <c r="J62" s="212"/>
      <c r="K62" s="171"/>
      <c r="L62" s="203"/>
      <c r="M62" s="200"/>
      <c r="N62" s="200"/>
      <c r="O62" s="197"/>
    </row>
    <row r="63" spans="1:15" x14ac:dyDescent="0.25">
      <c r="A63" s="1">
        <v>53</v>
      </c>
      <c r="B63" s="35" t="s">
        <v>26</v>
      </c>
      <c r="C63" s="54"/>
      <c r="D63" s="36" t="s">
        <v>27</v>
      </c>
      <c r="E63" s="64"/>
      <c r="F63" s="37">
        <v>9</v>
      </c>
      <c r="G63" s="37">
        <f>+E63+F63</f>
        <v>9</v>
      </c>
      <c r="H63" s="38">
        <f>+(G63)*C63</f>
        <v>0</v>
      </c>
      <c r="I63" s="148">
        <f>SUM(H63:H66)</f>
        <v>0</v>
      </c>
      <c r="J63" s="208">
        <v>2</v>
      </c>
      <c r="K63" s="204">
        <f>I63*J63</f>
        <v>0</v>
      </c>
      <c r="L63" s="151"/>
      <c r="M63" s="154" t="s">
        <v>44</v>
      </c>
      <c r="N63" s="154" t="s">
        <v>40</v>
      </c>
      <c r="O63" s="157"/>
    </row>
    <row r="64" spans="1:15" ht="14.4" customHeight="1" x14ac:dyDescent="0.25">
      <c r="A64" s="1">
        <v>54</v>
      </c>
      <c r="B64" s="19" t="s">
        <v>30</v>
      </c>
      <c r="C64" s="55"/>
      <c r="D64" s="20" t="s">
        <v>27</v>
      </c>
      <c r="E64" s="65"/>
      <c r="F64" s="21">
        <v>9</v>
      </c>
      <c r="G64" s="21">
        <f>+E64+F64</f>
        <v>9</v>
      </c>
      <c r="H64" s="22">
        <f>+(G64)*C64</f>
        <v>0</v>
      </c>
      <c r="I64" s="149"/>
      <c r="J64" s="209"/>
      <c r="K64" s="205"/>
      <c r="L64" s="152"/>
      <c r="M64" s="155"/>
      <c r="N64" s="155"/>
      <c r="O64" s="158"/>
    </row>
    <row r="65" spans="1:15" ht="14.4" customHeight="1" x14ac:dyDescent="0.25">
      <c r="A65" s="1">
        <v>55</v>
      </c>
      <c r="B65" s="19" t="s">
        <v>31</v>
      </c>
      <c r="C65" s="55"/>
      <c r="D65" s="20" t="s">
        <v>32</v>
      </c>
      <c r="E65" s="65"/>
      <c r="F65" s="21"/>
      <c r="G65" s="21">
        <f>+E65+F65</f>
        <v>0</v>
      </c>
      <c r="H65" s="22">
        <f>+(G65)*C65</f>
        <v>0</v>
      </c>
      <c r="I65" s="149"/>
      <c r="J65" s="209"/>
      <c r="K65" s="205"/>
      <c r="L65" s="152"/>
      <c r="M65" s="155"/>
      <c r="N65" s="155"/>
      <c r="O65" s="158"/>
    </row>
    <row r="66" spans="1:15" ht="15" customHeight="1" thickBot="1" x14ac:dyDescent="0.3">
      <c r="A66" s="1">
        <v>56</v>
      </c>
      <c r="B66" s="23" t="s">
        <v>33</v>
      </c>
      <c r="C66" s="56"/>
      <c r="D66" s="24" t="s">
        <v>34</v>
      </c>
      <c r="E66" s="66"/>
      <c r="F66" s="25">
        <v>50</v>
      </c>
      <c r="G66" s="25">
        <f>+E66+F66</f>
        <v>50</v>
      </c>
      <c r="H66" s="26">
        <f>+(G66)*C66</f>
        <v>0</v>
      </c>
      <c r="I66" s="150"/>
      <c r="J66" s="210"/>
      <c r="K66" s="206"/>
      <c r="L66" s="153"/>
      <c r="M66" s="156"/>
      <c r="N66" s="156"/>
      <c r="O66" s="159"/>
    </row>
    <row r="67" spans="1:15" x14ac:dyDescent="0.25">
      <c r="A67" s="1">
        <v>57</v>
      </c>
      <c r="B67" s="11" t="s">
        <v>26</v>
      </c>
      <c r="C67" s="57"/>
      <c r="D67" s="12" t="s">
        <v>27</v>
      </c>
      <c r="E67" s="61"/>
      <c r="F67" s="13">
        <v>9</v>
      </c>
      <c r="G67" s="13">
        <f>+E67+F67</f>
        <v>9</v>
      </c>
      <c r="H67" s="14">
        <f>+(G67)*C67</f>
        <v>0</v>
      </c>
      <c r="I67" s="192">
        <f>SUM(H67:H70)</f>
        <v>0</v>
      </c>
      <c r="J67" s="207">
        <v>8</v>
      </c>
      <c r="K67" s="169">
        <f>I67*J67</f>
        <v>0</v>
      </c>
      <c r="L67" s="201"/>
      <c r="M67" s="198" t="s">
        <v>45</v>
      </c>
      <c r="N67" s="198" t="s">
        <v>40</v>
      </c>
      <c r="O67" s="195"/>
    </row>
    <row r="68" spans="1:15" ht="14.4" customHeight="1" x14ac:dyDescent="0.25">
      <c r="A68" s="1">
        <v>58</v>
      </c>
      <c r="B68" s="15" t="s">
        <v>30</v>
      </c>
      <c r="C68" s="58"/>
      <c r="D68" s="16" t="s">
        <v>27</v>
      </c>
      <c r="E68" s="62"/>
      <c r="F68" s="17">
        <v>9</v>
      </c>
      <c r="G68" s="17">
        <f>+E68+F68</f>
        <v>9</v>
      </c>
      <c r="H68" s="18">
        <f>+(G68)*C68</f>
        <v>0</v>
      </c>
      <c r="I68" s="193"/>
      <c r="J68" s="211"/>
      <c r="K68" s="170"/>
      <c r="L68" s="202"/>
      <c r="M68" s="199"/>
      <c r="N68" s="199"/>
      <c r="O68" s="196"/>
    </row>
    <row r="69" spans="1:15" ht="14.4" customHeight="1" x14ac:dyDescent="0.25">
      <c r="A69" s="1">
        <v>59</v>
      </c>
      <c r="B69" s="15" t="s">
        <v>31</v>
      </c>
      <c r="C69" s="58"/>
      <c r="D69" s="16" t="s">
        <v>32</v>
      </c>
      <c r="E69" s="62"/>
      <c r="F69" s="17"/>
      <c r="G69" s="17">
        <f>+E69+F69</f>
        <v>0</v>
      </c>
      <c r="H69" s="18">
        <f>+(G69)*C69</f>
        <v>0</v>
      </c>
      <c r="I69" s="193"/>
      <c r="J69" s="211"/>
      <c r="K69" s="170"/>
      <c r="L69" s="202"/>
      <c r="M69" s="199"/>
      <c r="N69" s="199"/>
      <c r="O69" s="196"/>
    </row>
    <row r="70" spans="1:15" ht="15" customHeight="1" thickBot="1" x14ac:dyDescent="0.3">
      <c r="A70" s="1">
        <v>60</v>
      </c>
      <c r="B70" s="31" t="s">
        <v>33</v>
      </c>
      <c r="C70" s="59"/>
      <c r="D70" s="32" t="s">
        <v>34</v>
      </c>
      <c r="E70" s="63"/>
      <c r="F70" s="33">
        <v>50</v>
      </c>
      <c r="G70" s="33">
        <f>+E70+F70</f>
        <v>50</v>
      </c>
      <c r="H70" s="34">
        <f>+(G70)*C70</f>
        <v>0</v>
      </c>
      <c r="I70" s="194"/>
      <c r="J70" s="212"/>
      <c r="K70" s="171"/>
      <c r="L70" s="203"/>
      <c r="M70" s="200"/>
      <c r="N70" s="200"/>
      <c r="O70" s="197"/>
    </row>
    <row r="71" spans="1:15" x14ac:dyDescent="0.25">
      <c r="A71" s="1">
        <v>61</v>
      </c>
      <c r="B71" s="35" t="s">
        <v>26</v>
      </c>
      <c r="C71" s="54"/>
      <c r="D71" s="36" t="s">
        <v>27</v>
      </c>
      <c r="E71" s="64"/>
      <c r="F71" s="37">
        <v>5</v>
      </c>
      <c r="G71" s="37">
        <f>+E71+F71</f>
        <v>5</v>
      </c>
      <c r="H71" s="38">
        <f>+(G71)*C71</f>
        <v>0</v>
      </c>
      <c r="I71" s="148">
        <f>SUM(H71:H74)</f>
        <v>0</v>
      </c>
      <c r="J71" s="208">
        <v>3</v>
      </c>
      <c r="K71" s="204">
        <f>I71*J71</f>
        <v>0</v>
      </c>
      <c r="L71" s="151"/>
      <c r="M71" s="154" t="s">
        <v>40</v>
      </c>
      <c r="N71" s="154" t="s">
        <v>46</v>
      </c>
      <c r="O71" s="157"/>
    </row>
    <row r="72" spans="1:15" ht="14.4" customHeight="1" x14ac:dyDescent="0.25">
      <c r="A72" s="1">
        <v>62</v>
      </c>
      <c r="B72" s="19" t="s">
        <v>30</v>
      </c>
      <c r="C72" s="55"/>
      <c r="D72" s="20" t="s">
        <v>27</v>
      </c>
      <c r="E72" s="65"/>
      <c r="F72" s="21">
        <v>5</v>
      </c>
      <c r="G72" s="21">
        <f>+E72+F72</f>
        <v>5</v>
      </c>
      <c r="H72" s="22">
        <f>+(G72)*C72</f>
        <v>0</v>
      </c>
      <c r="I72" s="149"/>
      <c r="J72" s="209"/>
      <c r="K72" s="205"/>
      <c r="L72" s="152"/>
      <c r="M72" s="155"/>
      <c r="N72" s="155"/>
      <c r="O72" s="158"/>
    </row>
    <row r="73" spans="1:15" ht="14.4" customHeight="1" x14ac:dyDescent="0.25">
      <c r="A73" s="1">
        <v>63</v>
      </c>
      <c r="B73" s="19" t="s">
        <v>31</v>
      </c>
      <c r="C73" s="55"/>
      <c r="D73" s="20" t="s">
        <v>32</v>
      </c>
      <c r="E73" s="65"/>
      <c r="F73" s="21"/>
      <c r="G73" s="21">
        <f>+E73+F73</f>
        <v>0</v>
      </c>
      <c r="H73" s="22">
        <f>+(G73)*C73</f>
        <v>0</v>
      </c>
      <c r="I73" s="149"/>
      <c r="J73" s="209"/>
      <c r="K73" s="205"/>
      <c r="L73" s="152"/>
      <c r="M73" s="155"/>
      <c r="N73" s="155"/>
      <c r="O73" s="158"/>
    </row>
    <row r="74" spans="1:15" ht="15" customHeight="1" thickBot="1" x14ac:dyDescent="0.3">
      <c r="A74" s="1">
        <v>64</v>
      </c>
      <c r="B74" s="23" t="s">
        <v>33</v>
      </c>
      <c r="C74" s="56"/>
      <c r="D74" s="24" t="s">
        <v>34</v>
      </c>
      <c r="E74" s="66"/>
      <c r="F74" s="25">
        <v>0</v>
      </c>
      <c r="G74" s="25">
        <f>+E74+F74</f>
        <v>0</v>
      </c>
      <c r="H74" s="26">
        <f>+(G74)*C74</f>
        <v>0</v>
      </c>
      <c r="I74" s="150"/>
      <c r="J74" s="210"/>
      <c r="K74" s="206"/>
      <c r="L74" s="153"/>
      <c r="M74" s="156"/>
      <c r="N74" s="156"/>
      <c r="O74" s="159"/>
    </row>
    <row r="75" spans="1:15" x14ac:dyDescent="0.25">
      <c r="A75" s="1">
        <v>65</v>
      </c>
      <c r="B75" s="11" t="s">
        <v>26</v>
      </c>
      <c r="C75" s="57"/>
      <c r="D75" s="12" t="s">
        <v>27</v>
      </c>
      <c r="E75" s="61"/>
      <c r="F75" s="13">
        <v>5</v>
      </c>
      <c r="G75" s="13">
        <f>+E75+F75</f>
        <v>5</v>
      </c>
      <c r="H75" s="14">
        <f>+(G75)*C75</f>
        <v>0</v>
      </c>
      <c r="I75" s="192">
        <f>SUM(H75:H78)</f>
        <v>0</v>
      </c>
      <c r="J75" s="207">
        <v>3</v>
      </c>
      <c r="K75" s="169">
        <f>I75*J75</f>
        <v>0</v>
      </c>
      <c r="L75" s="201"/>
      <c r="M75" s="198" t="s">
        <v>40</v>
      </c>
      <c r="N75" s="198" t="s">
        <v>47</v>
      </c>
      <c r="O75" s="195"/>
    </row>
    <row r="76" spans="1:15" ht="14.4" customHeight="1" x14ac:dyDescent="0.25">
      <c r="A76" s="1">
        <v>66</v>
      </c>
      <c r="B76" s="15" t="s">
        <v>30</v>
      </c>
      <c r="C76" s="58"/>
      <c r="D76" s="16" t="s">
        <v>27</v>
      </c>
      <c r="E76" s="62"/>
      <c r="F76" s="17">
        <v>5</v>
      </c>
      <c r="G76" s="17">
        <f>+E76+F76</f>
        <v>5</v>
      </c>
      <c r="H76" s="18">
        <f>+(G76)*C76</f>
        <v>0</v>
      </c>
      <c r="I76" s="193"/>
      <c r="J76" s="211"/>
      <c r="K76" s="170"/>
      <c r="L76" s="202"/>
      <c r="M76" s="199"/>
      <c r="N76" s="199"/>
      <c r="O76" s="196"/>
    </row>
    <row r="77" spans="1:15" ht="14.4" customHeight="1" x14ac:dyDescent="0.25">
      <c r="A77" s="1">
        <v>67</v>
      </c>
      <c r="B77" s="15" t="s">
        <v>31</v>
      </c>
      <c r="C77" s="58"/>
      <c r="D77" s="16" t="s">
        <v>32</v>
      </c>
      <c r="E77" s="62"/>
      <c r="F77" s="17"/>
      <c r="G77" s="17">
        <f>+E77+F77</f>
        <v>0</v>
      </c>
      <c r="H77" s="18">
        <f>+(G77)*C77</f>
        <v>0</v>
      </c>
      <c r="I77" s="193"/>
      <c r="J77" s="211"/>
      <c r="K77" s="170"/>
      <c r="L77" s="202"/>
      <c r="M77" s="199"/>
      <c r="N77" s="199"/>
      <c r="O77" s="196"/>
    </row>
    <row r="78" spans="1:15" ht="15" customHeight="1" thickBot="1" x14ac:dyDescent="0.3">
      <c r="A78" s="1">
        <v>68</v>
      </c>
      <c r="B78" s="31" t="s">
        <v>33</v>
      </c>
      <c r="C78" s="59"/>
      <c r="D78" s="32" t="s">
        <v>34</v>
      </c>
      <c r="E78" s="63"/>
      <c r="F78" s="33">
        <v>0</v>
      </c>
      <c r="G78" s="33">
        <f>+E78+F78</f>
        <v>0</v>
      </c>
      <c r="H78" s="34">
        <f>+(G78)*C78</f>
        <v>0</v>
      </c>
      <c r="I78" s="194"/>
      <c r="J78" s="212"/>
      <c r="K78" s="171"/>
      <c r="L78" s="203"/>
      <c r="M78" s="200"/>
      <c r="N78" s="200"/>
      <c r="O78" s="197"/>
    </row>
    <row r="79" spans="1:15" x14ac:dyDescent="0.25">
      <c r="A79" s="1">
        <v>69</v>
      </c>
      <c r="B79" s="27" t="s">
        <v>26</v>
      </c>
      <c r="C79" s="60"/>
      <c r="D79" s="28" t="s">
        <v>27</v>
      </c>
      <c r="E79" s="67"/>
      <c r="F79" s="29">
        <v>9</v>
      </c>
      <c r="G79" s="29">
        <f>+E79+F79</f>
        <v>9</v>
      </c>
      <c r="H79" s="30">
        <f>+(G79)*C79</f>
        <v>0</v>
      </c>
      <c r="I79" s="213">
        <f>SUM(H79:H82)</f>
        <v>0</v>
      </c>
      <c r="J79" s="208">
        <v>3</v>
      </c>
      <c r="K79" s="204">
        <f>I79*J79</f>
        <v>0</v>
      </c>
      <c r="L79" s="216"/>
      <c r="M79" s="215" t="s">
        <v>48</v>
      </c>
      <c r="N79" s="215" t="s">
        <v>40</v>
      </c>
      <c r="O79" s="214"/>
    </row>
    <row r="80" spans="1:15" ht="14.4" customHeight="1" x14ac:dyDescent="0.25">
      <c r="A80" s="1">
        <v>70</v>
      </c>
      <c r="B80" s="19" t="s">
        <v>30</v>
      </c>
      <c r="C80" s="55"/>
      <c r="D80" s="20" t="s">
        <v>27</v>
      </c>
      <c r="E80" s="65"/>
      <c r="F80" s="21">
        <v>9</v>
      </c>
      <c r="G80" s="21">
        <f>+E80+F80</f>
        <v>9</v>
      </c>
      <c r="H80" s="22">
        <f>+(G80)*C80</f>
        <v>0</v>
      </c>
      <c r="I80" s="149"/>
      <c r="J80" s="209"/>
      <c r="K80" s="205"/>
      <c r="L80" s="152"/>
      <c r="M80" s="155"/>
      <c r="N80" s="155"/>
      <c r="O80" s="158"/>
    </row>
    <row r="81" spans="1:15" ht="14.4" customHeight="1" x14ac:dyDescent="0.25">
      <c r="A81" s="1">
        <v>71</v>
      </c>
      <c r="B81" s="19" t="s">
        <v>31</v>
      </c>
      <c r="C81" s="55"/>
      <c r="D81" s="20" t="s">
        <v>32</v>
      </c>
      <c r="E81" s="65"/>
      <c r="F81" s="21"/>
      <c r="G81" s="21">
        <f>+E81+F81</f>
        <v>0</v>
      </c>
      <c r="H81" s="22">
        <f>+(G81)*C81</f>
        <v>0</v>
      </c>
      <c r="I81" s="149"/>
      <c r="J81" s="209"/>
      <c r="K81" s="205"/>
      <c r="L81" s="152"/>
      <c r="M81" s="155"/>
      <c r="N81" s="155"/>
      <c r="O81" s="158"/>
    </row>
    <row r="82" spans="1:15" ht="15" customHeight="1" thickBot="1" x14ac:dyDescent="0.3">
      <c r="A82" s="1">
        <v>72</v>
      </c>
      <c r="B82" s="23" t="s">
        <v>33</v>
      </c>
      <c r="C82" s="56"/>
      <c r="D82" s="24" t="s">
        <v>34</v>
      </c>
      <c r="E82" s="66"/>
      <c r="F82" s="25">
        <v>50</v>
      </c>
      <c r="G82" s="25">
        <f>+E82+F82</f>
        <v>50</v>
      </c>
      <c r="H82" s="26">
        <f>+(G82)*C82</f>
        <v>0</v>
      </c>
      <c r="I82" s="150"/>
      <c r="J82" s="210"/>
      <c r="K82" s="206"/>
      <c r="L82" s="153"/>
      <c r="M82" s="156"/>
      <c r="N82" s="156"/>
      <c r="O82" s="159"/>
    </row>
  </sheetData>
  <mergeCells count="126">
    <mergeCell ref="I59:I62"/>
    <mergeCell ref="O59:O62"/>
    <mergeCell ref="M59:M62"/>
    <mergeCell ref="L59:L62"/>
    <mergeCell ref="N59:N62"/>
    <mergeCell ref="I51:I54"/>
    <mergeCell ref="M63:M66"/>
    <mergeCell ref="M67:M70"/>
    <mergeCell ref="L67:L70"/>
    <mergeCell ref="L63:L66"/>
    <mergeCell ref="N63:N66"/>
    <mergeCell ref="N67:N70"/>
    <mergeCell ref="J79:J82"/>
    <mergeCell ref="K71:K74"/>
    <mergeCell ref="K79:K82"/>
    <mergeCell ref="K39:K42"/>
    <mergeCell ref="K47:K50"/>
    <mergeCell ref="K55:K58"/>
    <mergeCell ref="K67:K70"/>
    <mergeCell ref="K63:K66"/>
    <mergeCell ref="J63:J66"/>
    <mergeCell ref="J67:J70"/>
    <mergeCell ref="L75:L78"/>
    <mergeCell ref="N75:N78"/>
    <mergeCell ref="O75:O78"/>
    <mergeCell ref="K75:K78"/>
    <mergeCell ref="J71:J74"/>
    <mergeCell ref="J75:J78"/>
    <mergeCell ref="I79:I82"/>
    <mergeCell ref="M75:M78"/>
    <mergeCell ref="O79:O82"/>
    <mergeCell ref="M71:M74"/>
    <mergeCell ref="M79:M82"/>
    <mergeCell ref="L71:L74"/>
    <mergeCell ref="L79:L82"/>
    <mergeCell ref="N71:N74"/>
    <mergeCell ref="N79:N82"/>
    <mergeCell ref="I75:I78"/>
    <mergeCell ref="K59:K62"/>
    <mergeCell ref="J51:J54"/>
    <mergeCell ref="J55:J58"/>
    <mergeCell ref="J59:J62"/>
    <mergeCell ref="I71:I74"/>
    <mergeCell ref="O71:O74"/>
    <mergeCell ref="I63:I66"/>
    <mergeCell ref="O63:O66"/>
    <mergeCell ref="I67:I70"/>
    <mergeCell ref="O67:O70"/>
    <mergeCell ref="K35:K38"/>
    <mergeCell ref="J31:J34"/>
    <mergeCell ref="J35:J38"/>
    <mergeCell ref="K31:K34"/>
    <mergeCell ref="O51:O54"/>
    <mergeCell ref="M51:M54"/>
    <mergeCell ref="L51:L54"/>
    <mergeCell ref="N51:N54"/>
    <mergeCell ref="K51:K54"/>
    <mergeCell ref="I31:I34"/>
    <mergeCell ref="O31:O34"/>
    <mergeCell ref="I35:I38"/>
    <mergeCell ref="O35:O38"/>
    <mergeCell ref="L35:L38"/>
    <mergeCell ref="M31:M34"/>
    <mergeCell ref="M35:M38"/>
    <mergeCell ref="N31:N34"/>
    <mergeCell ref="N35:N38"/>
    <mergeCell ref="L31:L34"/>
    <mergeCell ref="L23:L26"/>
    <mergeCell ref="L27:L30"/>
    <mergeCell ref="K19:K22"/>
    <mergeCell ref="J19:J22"/>
    <mergeCell ref="J23:J26"/>
    <mergeCell ref="J27:J30"/>
    <mergeCell ref="K23:K26"/>
    <mergeCell ref="K27:K30"/>
    <mergeCell ref="I27:I30"/>
    <mergeCell ref="O27:O30"/>
    <mergeCell ref="I23:I26"/>
    <mergeCell ref="O23:O26"/>
    <mergeCell ref="M19:M22"/>
    <mergeCell ref="M23:M26"/>
    <mergeCell ref="M27:M30"/>
    <mergeCell ref="N19:N22"/>
    <mergeCell ref="N23:N26"/>
    <mergeCell ref="N27:N30"/>
    <mergeCell ref="K11:K14"/>
    <mergeCell ref="K15:K18"/>
    <mergeCell ref="J11:J14"/>
    <mergeCell ref="J15:J18"/>
    <mergeCell ref="I19:I22"/>
    <mergeCell ref="O19:O22"/>
    <mergeCell ref="L19:L22"/>
    <mergeCell ref="I11:I14"/>
    <mergeCell ref="O11:O14"/>
    <mergeCell ref="I15:I18"/>
    <mergeCell ref="O15:O18"/>
    <mergeCell ref="M11:M14"/>
    <mergeCell ref="M15:M18"/>
    <mergeCell ref="L11:L14"/>
    <mergeCell ref="L15:L18"/>
    <mergeCell ref="N11:N14"/>
    <mergeCell ref="N15:N18"/>
    <mergeCell ref="O43:O46"/>
    <mergeCell ref="I47:I50"/>
    <mergeCell ref="O47:O50"/>
    <mergeCell ref="L47:L50"/>
    <mergeCell ref="M47:M50"/>
    <mergeCell ref="J39:J42"/>
    <mergeCell ref="J43:J46"/>
    <mergeCell ref="J47:J50"/>
    <mergeCell ref="L43:L46"/>
    <mergeCell ref="M43:M46"/>
    <mergeCell ref="N43:N46"/>
    <mergeCell ref="N47:N50"/>
    <mergeCell ref="K43:K46"/>
    <mergeCell ref="I43:I46"/>
    <mergeCell ref="I39:I42"/>
    <mergeCell ref="L39:L42"/>
    <mergeCell ref="M39:M42"/>
    <mergeCell ref="N39:N42"/>
    <mergeCell ref="O39:O42"/>
    <mergeCell ref="I55:I58"/>
    <mergeCell ref="L55:L58"/>
    <mergeCell ref="M55:M58"/>
    <mergeCell ref="N55:N58"/>
    <mergeCell ref="O55:O58"/>
  </mergeCells>
  <printOptions gridLines="1"/>
  <pageMargins left="0.7" right="0.7" top="0.75" bottom="0.75" header="0.3" footer="0.3"/>
  <pageSetup scale="63" fitToHeight="0" orientation="landscape" r:id="rId1"/>
  <headerFooter>
    <oddFooter>&amp;C&amp;A
&amp;F&amp;RPage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62F52-F980-44BA-AFA6-674AAE27C5A9}">
  <dimension ref="A4:W31"/>
  <sheetViews>
    <sheetView topLeftCell="A4" workbookViewId="0">
      <selection activeCell="B26" sqref="B26"/>
    </sheetView>
  </sheetViews>
  <sheetFormatPr defaultColWidth="8.88671875" defaultRowHeight="13.2" x14ac:dyDescent="0.25"/>
  <cols>
    <col min="1" max="1" width="4.6640625" style="1" customWidth="1"/>
    <col min="2" max="2" width="14.6640625" style="50" customWidth="1"/>
    <col min="3" max="3" width="11" style="50" bestFit="1" customWidth="1"/>
    <col min="4" max="4" width="27.33203125" style="41" customWidth="1"/>
    <col min="5" max="5" width="14.33203125" style="7" customWidth="1"/>
    <col min="6" max="6" width="11.33203125" style="2" customWidth="1"/>
    <col min="7" max="7" width="11.33203125" style="44" customWidth="1"/>
    <col min="8" max="8" width="20.6640625" style="2" customWidth="1"/>
    <col min="9" max="9" width="8.88671875" style="2"/>
    <col min="10" max="21" width="8.88671875" style="46" hidden="1" customWidth="1"/>
    <col min="22" max="23" width="0" style="46" hidden="1" customWidth="1"/>
    <col min="24" max="16384" width="8.88671875" style="2"/>
  </cols>
  <sheetData>
    <row r="4" spans="1:23" x14ac:dyDescent="0.25">
      <c r="J4" s="217" t="s">
        <v>49</v>
      </c>
      <c r="K4" s="217"/>
      <c r="L4" s="217"/>
      <c r="M4" s="217"/>
      <c r="N4" s="217"/>
      <c r="O4" s="217"/>
      <c r="P4" s="217"/>
      <c r="Q4" s="217"/>
      <c r="R4" s="217"/>
      <c r="S4" s="217"/>
      <c r="T4" s="217"/>
      <c r="U4" s="217"/>
      <c r="V4" s="217"/>
      <c r="W4" s="217"/>
    </row>
    <row r="5" spans="1:23" x14ac:dyDescent="0.25">
      <c r="J5" s="217"/>
      <c r="K5" s="217"/>
      <c r="L5" s="217"/>
      <c r="M5" s="217"/>
      <c r="N5" s="217"/>
      <c r="O5" s="217"/>
      <c r="P5" s="217"/>
      <c r="Q5" s="217"/>
      <c r="R5" s="217"/>
      <c r="S5" s="217"/>
      <c r="T5" s="217"/>
      <c r="U5" s="217"/>
      <c r="V5" s="217"/>
      <c r="W5" s="217"/>
    </row>
    <row r="6" spans="1:23" x14ac:dyDescent="0.25">
      <c r="J6" s="217"/>
      <c r="K6" s="217"/>
      <c r="L6" s="217"/>
      <c r="M6" s="217"/>
      <c r="N6" s="217"/>
      <c r="O6" s="217"/>
      <c r="P6" s="217"/>
      <c r="Q6" s="217"/>
      <c r="R6" s="217"/>
      <c r="S6" s="217"/>
      <c r="T6" s="217"/>
      <c r="U6" s="217"/>
      <c r="V6" s="217"/>
      <c r="W6" s="217"/>
    </row>
    <row r="7" spans="1:23" x14ac:dyDescent="0.25">
      <c r="B7" s="49" t="s">
        <v>0</v>
      </c>
      <c r="C7" s="49" t="s">
        <v>1</v>
      </c>
      <c r="D7" s="40" t="s">
        <v>2</v>
      </c>
      <c r="E7" s="40" t="s">
        <v>3</v>
      </c>
      <c r="F7" s="3" t="s">
        <v>4</v>
      </c>
      <c r="G7" s="42" t="s">
        <v>5</v>
      </c>
      <c r="H7" s="40" t="s">
        <v>6</v>
      </c>
    </row>
    <row r="8" spans="1:23" ht="13.8" x14ac:dyDescent="0.25">
      <c r="E8" s="41"/>
      <c r="F8" s="39"/>
      <c r="G8" s="43"/>
      <c r="H8" s="39"/>
      <c r="J8" s="218" t="s">
        <v>50</v>
      </c>
      <c r="K8" s="218"/>
      <c r="L8" s="218"/>
      <c r="M8" s="218"/>
      <c r="N8" s="218"/>
      <c r="O8" s="218"/>
      <c r="P8" s="218"/>
      <c r="Q8" s="218"/>
      <c r="R8" s="218"/>
      <c r="S8" s="218"/>
      <c r="T8" s="218"/>
      <c r="U8" s="218"/>
    </row>
    <row r="9" spans="1:23" ht="13.2" hidden="1" customHeight="1" x14ac:dyDescent="0.25"/>
    <row r="10" spans="1:23" ht="39.6" x14ac:dyDescent="0.25">
      <c r="A10" s="1" t="s">
        <v>13</v>
      </c>
      <c r="B10" s="68" t="s">
        <v>22</v>
      </c>
      <c r="C10" s="69" t="s">
        <v>51</v>
      </c>
      <c r="D10" s="69" t="s">
        <v>52</v>
      </c>
      <c r="E10" s="68" t="s">
        <v>25</v>
      </c>
      <c r="F10" s="70" t="s">
        <v>53</v>
      </c>
      <c r="G10" s="71" t="s">
        <v>54</v>
      </c>
      <c r="H10" s="70" t="s">
        <v>55</v>
      </c>
      <c r="J10" s="46" t="s">
        <v>56</v>
      </c>
      <c r="K10" s="46" t="s">
        <v>57</v>
      </c>
      <c r="L10" s="46" t="s">
        <v>58</v>
      </c>
      <c r="M10" s="46" t="s">
        <v>59</v>
      </c>
      <c r="N10" s="46" t="s">
        <v>60</v>
      </c>
      <c r="O10" s="46" t="s">
        <v>61</v>
      </c>
      <c r="P10" s="46" t="s">
        <v>62</v>
      </c>
      <c r="Q10" s="46" t="s">
        <v>63</v>
      </c>
      <c r="R10" s="46" t="s">
        <v>64</v>
      </c>
      <c r="S10" s="46" t="s">
        <v>65</v>
      </c>
      <c r="T10" s="46" t="s">
        <v>66</v>
      </c>
      <c r="U10" s="46" t="s">
        <v>67</v>
      </c>
      <c r="V10" s="50" t="s">
        <v>68</v>
      </c>
      <c r="W10" s="46" t="s">
        <v>69</v>
      </c>
    </row>
    <row r="11" spans="1:23" x14ac:dyDescent="0.25">
      <c r="A11" s="45">
        <v>1</v>
      </c>
      <c r="B11" s="72">
        <f>+'Cost Estimate Year 2 (FY 27)'!L11</f>
        <v>5</v>
      </c>
      <c r="C11" s="72" t="s">
        <v>28</v>
      </c>
      <c r="D11" s="72" t="s">
        <v>29</v>
      </c>
      <c r="E11" s="72">
        <f>+'Cost Estimate Year 2 (FY 27)'!O11</f>
        <v>1</v>
      </c>
      <c r="F11" s="73">
        <f>+'Cost Estimate Year 2 (FY 27)'!I11</f>
        <v>0</v>
      </c>
      <c r="G11" s="72">
        <v>12</v>
      </c>
      <c r="H11" s="74">
        <f>+F11*G11</f>
        <v>0</v>
      </c>
      <c r="J11" s="46">
        <v>1</v>
      </c>
      <c r="K11" s="46">
        <v>1</v>
      </c>
      <c r="L11" s="46">
        <v>1</v>
      </c>
      <c r="M11" s="46">
        <v>1</v>
      </c>
      <c r="N11" s="46">
        <v>1</v>
      </c>
      <c r="O11" s="46">
        <v>1</v>
      </c>
      <c r="P11" s="46">
        <v>1</v>
      </c>
      <c r="Q11" s="46">
        <v>1</v>
      </c>
      <c r="R11" s="46">
        <v>1</v>
      </c>
      <c r="S11" s="46">
        <v>1</v>
      </c>
      <c r="T11" s="46">
        <v>1</v>
      </c>
      <c r="U11" s="46">
        <v>1</v>
      </c>
      <c r="W11" s="46">
        <f>SUM(J11:V11)</f>
        <v>12</v>
      </c>
    </row>
    <row r="12" spans="1:23" ht="26.4" x14ac:dyDescent="0.25">
      <c r="A12" s="45">
        <v>2</v>
      </c>
      <c r="B12" s="75">
        <f>+'Cost Estimate Year 2 (FY 27)'!L15</f>
        <v>0</v>
      </c>
      <c r="C12" s="75" t="s">
        <v>35</v>
      </c>
      <c r="D12" s="75" t="s">
        <v>29</v>
      </c>
      <c r="E12" s="75">
        <f>+'Cost Estimate Year 2 (FY 27)'!O15</f>
        <v>0</v>
      </c>
      <c r="F12" s="76">
        <f>+'Cost Estimate Year 2 (FY 27)'!I15</f>
        <v>0</v>
      </c>
      <c r="G12" s="75">
        <v>10</v>
      </c>
      <c r="H12" s="77">
        <f>+F12*G12</f>
        <v>0</v>
      </c>
      <c r="J12" s="46">
        <v>2</v>
      </c>
      <c r="K12" s="46">
        <v>2</v>
      </c>
      <c r="L12" s="46">
        <v>1</v>
      </c>
      <c r="M12" s="46">
        <v>2</v>
      </c>
      <c r="N12" s="46">
        <v>2</v>
      </c>
      <c r="O12" s="46">
        <v>1</v>
      </c>
      <c r="P12" s="46">
        <v>2</v>
      </c>
      <c r="Q12" s="46">
        <v>2</v>
      </c>
      <c r="R12" s="46">
        <v>1</v>
      </c>
      <c r="S12" s="46">
        <v>2</v>
      </c>
      <c r="T12" s="46">
        <v>2</v>
      </c>
      <c r="U12" s="46">
        <v>1</v>
      </c>
      <c r="W12" s="46">
        <f>SUM(J12:V12)</f>
        <v>20</v>
      </c>
    </row>
    <row r="13" spans="1:23" x14ac:dyDescent="0.25">
      <c r="A13" s="45">
        <v>3</v>
      </c>
      <c r="B13" s="72">
        <f>+'Cost Estimate Year 2 (FY 27)'!L19</f>
        <v>0</v>
      </c>
      <c r="C13" s="72" t="s">
        <v>36</v>
      </c>
      <c r="D13" s="72" t="s">
        <v>29</v>
      </c>
      <c r="E13" s="72">
        <f>+'Cost Estimate Year 2 (FY 27)'!O19</f>
        <v>0</v>
      </c>
      <c r="F13" s="73">
        <f>+'Cost Estimate Year 2 (FY 27)'!I19</f>
        <v>0</v>
      </c>
      <c r="G13" s="72">
        <v>4</v>
      </c>
      <c r="H13" s="74">
        <f>+F13*G13</f>
        <v>0</v>
      </c>
      <c r="K13" s="46">
        <v>1</v>
      </c>
      <c r="M13" s="46">
        <v>1</v>
      </c>
      <c r="O13" s="46">
        <v>1</v>
      </c>
      <c r="Q13" s="46">
        <v>1</v>
      </c>
      <c r="S13" s="46">
        <v>1</v>
      </c>
      <c r="U13" s="46">
        <v>1</v>
      </c>
      <c r="W13" s="46">
        <f>SUM(J13:V13)</f>
        <v>6</v>
      </c>
    </row>
    <row r="14" spans="1:23" x14ac:dyDescent="0.25">
      <c r="A14" s="45">
        <v>4</v>
      </c>
      <c r="B14" s="75">
        <f>+'Cost Estimate Year 2 (FY 27)'!L23</f>
        <v>0</v>
      </c>
      <c r="C14" s="75" t="s">
        <v>37</v>
      </c>
      <c r="D14" s="75" t="s">
        <v>29</v>
      </c>
      <c r="E14" s="75">
        <f>+'Cost Estimate Year 2 (FY 27)'!O23</f>
        <v>0</v>
      </c>
      <c r="F14" s="76">
        <f>+'Cost Estimate Year 2 (FY 27)'!I23</f>
        <v>0</v>
      </c>
      <c r="G14" s="75">
        <v>20</v>
      </c>
      <c r="H14" s="77">
        <f>+F14*G14</f>
        <v>0</v>
      </c>
      <c r="J14" s="46">
        <v>3</v>
      </c>
      <c r="K14" s="46">
        <v>3</v>
      </c>
      <c r="L14" s="46">
        <v>3</v>
      </c>
      <c r="M14" s="46">
        <v>3</v>
      </c>
      <c r="N14" s="46">
        <v>3</v>
      </c>
      <c r="O14" s="46">
        <v>3</v>
      </c>
      <c r="P14" s="46">
        <v>3</v>
      </c>
      <c r="Q14" s="46">
        <v>3</v>
      </c>
      <c r="R14" s="46">
        <v>3</v>
      </c>
      <c r="S14" s="46">
        <v>3</v>
      </c>
      <c r="T14" s="46">
        <v>3</v>
      </c>
      <c r="U14" s="46">
        <v>3</v>
      </c>
      <c r="V14" s="48">
        <f>ROUND(-0.5*SUM(J14:U14),0)</f>
        <v>-18</v>
      </c>
      <c r="W14" s="46">
        <f>SUM(J14:V14)</f>
        <v>18</v>
      </c>
    </row>
    <row r="15" spans="1:23" ht="26.4" x14ac:dyDescent="0.25">
      <c r="A15" s="45">
        <v>5</v>
      </c>
      <c r="B15" s="72">
        <f>+'Cost Estimate Year 2 (FY 27)'!L27</f>
        <v>0</v>
      </c>
      <c r="C15" s="72" t="s">
        <v>29</v>
      </c>
      <c r="D15" s="72" t="s">
        <v>38</v>
      </c>
      <c r="E15" s="72">
        <f>+'Cost Estimate Year 2 (FY 27)'!O27</f>
        <v>0</v>
      </c>
      <c r="F15" s="73">
        <f>+'Cost Estimate Year 2 (FY 27)'!I27</f>
        <v>0</v>
      </c>
      <c r="G15" s="72">
        <v>3</v>
      </c>
      <c r="H15" s="74">
        <f>+F15*G15</f>
        <v>0</v>
      </c>
      <c r="L15" s="46">
        <v>1</v>
      </c>
      <c r="Q15" s="46">
        <v>1</v>
      </c>
      <c r="U15" s="46">
        <v>1</v>
      </c>
      <c r="W15" s="46">
        <f>SUM(J15:V15)</f>
        <v>3</v>
      </c>
    </row>
    <row r="16" spans="1:23" x14ac:dyDescent="0.25">
      <c r="A16" s="45">
        <v>6</v>
      </c>
      <c r="B16" s="75">
        <f>+'Cost Estimate Year 2 (FY 27)'!L31</f>
        <v>0</v>
      </c>
      <c r="C16" s="75" t="s">
        <v>39</v>
      </c>
      <c r="D16" s="75" t="s">
        <v>29</v>
      </c>
      <c r="E16" s="75">
        <f>+'Cost Estimate Year 2 (FY 27)'!O31</f>
        <v>0</v>
      </c>
      <c r="F16" s="76">
        <f>+'Cost Estimate Year 2 (FY 27)'!I31</f>
        <v>0</v>
      </c>
      <c r="G16" s="75">
        <v>6</v>
      </c>
      <c r="H16" s="77">
        <f>+F16*G16</f>
        <v>0</v>
      </c>
      <c r="J16" s="46">
        <v>1</v>
      </c>
      <c r="K16" s="46">
        <v>1</v>
      </c>
      <c r="L16" s="46">
        <v>0</v>
      </c>
      <c r="M16" s="46">
        <v>1</v>
      </c>
      <c r="N16" s="46">
        <v>1</v>
      </c>
      <c r="O16" s="46">
        <v>0</v>
      </c>
      <c r="P16" s="46">
        <v>0</v>
      </c>
      <c r="Q16" s="46">
        <v>0</v>
      </c>
      <c r="R16" s="46">
        <v>0</v>
      </c>
      <c r="S16" s="46">
        <v>1</v>
      </c>
      <c r="T16" s="46">
        <v>1</v>
      </c>
      <c r="U16" s="46">
        <v>0</v>
      </c>
      <c r="W16" s="46">
        <f>SUM(J16:V16)</f>
        <v>6</v>
      </c>
    </row>
    <row r="17" spans="1:23" x14ac:dyDescent="0.25">
      <c r="A17" s="45">
        <v>7</v>
      </c>
      <c r="B17" s="75">
        <f>+'Cost Estimate Year 2 (FY 27)'!L39</f>
        <v>0</v>
      </c>
      <c r="C17" s="75" t="s">
        <v>39</v>
      </c>
      <c r="D17" s="75" t="s">
        <v>40</v>
      </c>
      <c r="E17" s="75">
        <f>+'Cost Estimate Year 2 (FY 27)'!O35</f>
        <v>0</v>
      </c>
      <c r="F17" s="76">
        <f>+'Cost Estimate Year 2 (FY 27)'!I35</f>
        <v>0</v>
      </c>
      <c r="G17" s="75">
        <v>2</v>
      </c>
      <c r="H17" s="77">
        <f>+F17*G17</f>
        <v>0</v>
      </c>
    </row>
    <row r="18" spans="1:23" x14ac:dyDescent="0.25">
      <c r="A18" s="45">
        <v>8</v>
      </c>
      <c r="B18" s="75">
        <f>+'Cost Estimate Year 2 (FY 27)'!L39</f>
        <v>0</v>
      </c>
      <c r="C18" s="75" t="s">
        <v>39</v>
      </c>
      <c r="D18" s="75" t="s">
        <v>72</v>
      </c>
      <c r="E18" s="75">
        <f>+'Cost Estimate Year 2 (FY 27)'!O39</f>
        <v>0</v>
      </c>
      <c r="F18" s="76">
        <f>+'Cost Estimate Year 2 (FY 27)'!I39</f>
        <v>0</v>
      </c>
      <c r="G18" s="75">
        <v>6</v>
      </c>
      <c r="H18" s="77">
        <f>+F18*G18</f>
        <v>0</v>
      </c>
    </row>
    <row r="19" spans="1:23" s="134" customFormat="1" x14ac:dyDescent="0.25">
      <c r="A19" s="45">
        <v>9</v>
      </c>
      <c r="B19" s="78">
        <f>+'Cost Estimate Year 2 (FY 27)'!L43</f>
        <v>0</v>
      </c>
      <c r="C19" s="78" t="s">
        <v>41</v>
      </c>
      <c r="D19" s="78" t="s">
        <v>29</v>
      </c>
      <c r="E19" s="78">
        <f>+'Cost Estimate Year 2 (FY 27)'!O43</f>
        <v>0</v>
      </c>
      <c r="F19" s="79">
        <f>+'Cost Estimate Year 2 (FY 27)'!I43</f>
        <v>0</v>
      </c>
      <c r="G19" s="78">
        <v>5</v>
      </c>
      <c r="H19" s="80">
        <f>+F19*G19</f>
        <v>0</v>
      </c>
      <c r="J19" s="135"/>
      <c r="K19" s="135"/>
      <c r="L19" s="135"/>
      <c r="M19" s="135"/>
      <c r="N19" s="135"/>
      <c r="O19" s="135"/>
      <c r="P19" s="135"/>
      <c r="Q19" s="135"/>
      <c r="R19" s="135"/>
      <c r="S19" s="135"/>
      <c r="T19" s="135"/>
      <c r="U19" s="135"/>
      <c r="V19" s="135"/>
      <c r="W19" s="135"/>
    </row>
    <row r="20" spans="1:23" x14ac:dyDescent="0.25">
      <c r="A20" s="45">
        <v>10</v>
      </c>
      <c r="B20" s="72">
        <f>+'Cost Estimate Year 2 (FY 27)'!L47</f>
        <v>0</v>
      </c>
      <c r="C20" s="72" t="s">
        <v>41</v>
      </c>
      <c r="D20" s="72" t="s">
        <v>40</v>
      </c>
      <c r="E20" s="72">
        <f>+'Cost Estimate Year 2 (FY 27)'!O47</f>
        <v>0</v>
      </c>
      <c r="F20" s="73">
        <f>+'Cost Estimate Year 2 (FY 27)'!I47</f>
        <v>0</v>
      </c>
      <c r="G20" s="72">
        <v>5</v>
      </c>
      <c r="H20" s="74">
        <f>+F20*G20</f>
        <v>0</v>
      </c>
      <c r="P20" s="46">
        <v>1</v>
      </c>
      <c r="Q20" s="46">
        <v>1</v>
      </c>
      <c r="W20" s="46">
        <f>SUM(J20:V20)</f>
        <v>2</v>
      </c>
    </row>
    <row r="21" spans="1:23" s="134" customFormat="1" x14ac:dyDescent="0.25">
      <c r="A21" s="133">
        <v>11</v>
      </c>
      <c r="B21" s="75">
        <f>+'Cost Estimate Year 2 (FY 27)'!L51</f>
        <v>0</v>
      </c>
      <c r="C21" s="75" t="s">
        <v>42</v>
      </c>
      <c r="D21" s="75" t="s">
        <v>40</v>
      </c>
      <c r="E21" s="75">
        <f>+'Cost Estimate Year 2 (FY 27)'!O51</f>
        <v>0</v>
      </c>
      <c r="F21" s="76">
        <f>+'Cost Estimate Year 2 (FY 27)'!I51</f>
        <v>0</v>
      </c>
      <c r="G21" s="75">
        <v>10</v>
      </c>
      <c r="H21" s="77"/>
      <c r="J21" s="135"/>
      <c r="K21" s="135"/>
      <c r="L21" s="135"/>
      <c r="M21" s="135"/>
      <c r="N21" s="135"/>
      <c r="O21" s="135"/>
      <c r="P21" s="135"/>
      <c r="Q21" s="135"/>
      <c r="R21" s="135"/>
      <c r="S21" s="135"/>
      <c r="T21" s="135"/>
      <c r="U21" s="135"/>
      <c r="V21" s="135"/>
      <c r="W21" s="135"/>
    </row>
    <row r="22" spans="1:23" x14ac:dyDescent="0.25">
      <c r="A22" s="45">
        <v>12</v>
      </c>
      <c r="B22" s="75">
        <f>+'Cost Estimate Year 2 (FY 27)'!L51</f>
        <v>0</v>
      </c>
      <c r="C22" s="75" t="s">
        <v>42</v>
      </c>
      <c r="D22" s="75" t="s">
        <v>73</v>
      </c>
      <c r="E22" s="75">
        <f>+'Cost Estimate Year 2 (FY 27)'!O51</f>
        <v>0</v>
      </c>
      <c r="F22" s="76">
        <f>+'Cost Estimate Year 2 (FY 27)'!I55</f>
        <v>0</v>
      </c>
      <c r="G22" s="75">
        <v>10</v>
      </c>
      <c r="H22" s="77">
        <f>+F22*G22</f>
        <v>0</v>
      </c>
      <c r="J22" s="46">
        <v>1</v>
      </c>
      <c r="K22" s="46">
        <v>1</v>
      </c>
      <c r="L22" s="46">
        <v>1</v>
      </c>
      <c r="M22" s="46">
        <v>1</v>
      </c>
      <c r="N22" s="46">
        <v>1</v>
      </c>
      <c r="O22" s="46">
        <v>1</v>
      </c>
      <c r="P22" s="46">
        <v>1</v>
      </c>
      <c r="Q22" s="46">
        <v>1</v>
      </c>
      <c r="R22" s="46">
        <v>1</v>
      </c>
      <c r="S22" s="46">
        <v>1</v>
      </c>
      <c r="T22" s="46">
        <v>1</v>
      </c>
      <c r="U22" s="46">
        <v>1</v>
      </c>
      <c r="W22" s="46">
        <f>SUM(J22:V22)</f>
        <v>12</v>
      </c>
    </row>
    <row r="23" spans="1:23" ht="27.6" customHeight="1" x14ac:dyDescent="0.25">
      <c r="A23" s="45">
        <v>13</v>
      </c>
      <c r="B23" s="78">
        <f>+'Cost Estimate Year 2 (FY 27)'!L59</f>
        <v>0</v>
      </c>
      <c r="C23" s="78" t="s">
        <v>43</v>
      </c>
      <c r="D23" s="78" t="s">
        <v>40</v>
      </c>
      <c r="E23" s="78">
        <f>+'Cost Estimate Year 2 (FY 27)'!O59</f>
        <v>0</v>
      </c>
      <c r="F23" s="79">
        <f>+'Cost Estimate Year 2 (FY 27)'!I59</f>
        <v>0</v>
      </c>
      <c r="G23" s="78">
        <v>2</v>
      </c>
      <c r="H23" s="80"/>
    </row>
    <row r="24" spans="1:23" ht="31.95" customHeight="1" x14ac:dyDescent="0.25">
      <c r="A24" s="133">
        <v>14</v>
      </c>
      <c r="B24" s="75">
        <f>+'Cost Estimate Year 2 (FY 27)'!L63</f>
        <v>0</v>
      </c>
      <c r="C24" s="75" t="s">
        <v>44</v>
      </c>
      <c r="D24" s="75" t="s">
        <v>40</v>
      </c>
      <c r="E24" s="75">
        <f>+'Cost Estimate Year 2 (FY 27)'!O59</f>
        <v>0</v>
      </c>
      <c r="F24" s="76">
        <f>+'Cost Estimate Year 2 (FY 27)'!I63</f>
        <v>0</v>
      </c>
      <c r="G24" s="75">
        <v>2</v>
      </c>
      <c r="H24" s="77">
        <f>+F24*G24</f>
        <v>0</v>
      </c>
      <c r="L24" s="46">
        <v>1</v>
      </c>
      <c r="O24" s="46">
        <v>1</v>
      </c>
      <c r="R24" s="46">
        <v>1</v>
      </c>
      <c r="U24" s="46">
        <v>1</v>
      </c>
      <c r="W24" s="46">
        <f>SUM(J24:V24)</f>
        <v>4</v>
      </c>
    </row>
    <row r="25" spans="1:23" s="134" customFormat="1" x14ac:dyDescent="0.25">
      <c r="A25" s="45">
        <v>15</v>
      </c>
      <c r="B25" s="78">
        <f>+'Cost Estimate Year 2 (FY 27)'!L67</f>
        <v>0</v>
      </c>
      <c r="C25" s="78" t="s">
        <v>45</v>
      </c>
      <c r="D25" s="78" t="s">
        <v>40</v>
      </c>
      <c r="E25" s="78">
        <f>+'Cost Estimate Year 2 (FY 27)'!O67</f>
        <v>0</v>
      </c>
      <c r="F25" s="79">
        <f>+'Cost Estimate Year 2 (FY 27)'!I67</f>
        <v>0</v>
      </c>
      <c r="G25" s="78">
        <v>8</v>
      </c>
      <c r="H25" s="80">
        <f>+F25*G25</f>
        <v>0</v>
      </c>
      <c r="J25" s="135">
        <v>1</v>
      </c>
      <c r="K25" s="135">
        <v>1</v>
      </c>
      <c r="L25" s="135"/>
      <c r="M25" s="135">
        <v>1</v>
      </c>
      <c r="N25" s="135">
        <v>1</v>
      </c>
      <c r="O25" s="135"/>
      <c r="P25" s="135">
        <v>1</v>
      </c>
      <c r="Q25" s="135">
        <v>1</v>
      </c>
      <c r="R25" s="135"/>
      <c r="S25" s="135">
        <v>1</v>
      </c>
      <c r="T25" s="135">
        <v>1</v>
      </c>
      <c r="U25" s="135"/>
      <c r="V25" s="135"/>
      <c r="W25" s="135">
        <f>SUM(J25:V25)</f>
        <v>8</v>
      </c>
    </row>
    <row r="26" spans="1:23" s="134" customFormat="1" ht="26.4" x14ac:dyDescent="0.25">
      <c r="A26" s="45">
        <v>16</v>
      </c>
      <c r="B26" s="75">
        <f>+'Cost Estimate Year 2 (FY 27)'!L71</f>
        <v>0</v>
      </c>
      <c r="C26" s="75" t="s">
        <v>40</v>
      </c>
      <c r="D26" s="75" t="s">
        <v>46</v>
      </c>
      <c r="E26" s="75">
        <f>+'Cost Estimate Year 2 (FY 27)'!O71</f>
        <v>0</v>
      </c>
      <c r="F26" s="76">
        <f>+'Cost Estimate Year 2 (FY 27)'!I71</f>
        <v>0</v>
      </c>
      <c r="G26" s="75">
        <v>3</v>
      </c>
      <c r="H26" s="77">
        <f>+F26*G26</f>
        <v>0</v>
      </c>
      <c r="J26" s="135"/>
      <c r="K26" s="135"/>
      <c r="L26" s="135">
        <v>1</v>
      </c>
      <c r="M26" s="135"/>
      <c r="N26" s="135"/>
      <c r="O26" s="135"/>
      <c r="P26" s="135"/>
      <c r="Q26" s="135">
        <v>1</v>
      </c>
      <c r="R26" s="135"/>
      <c r="S26" s="135"/>
      <c r="T26" s="135"/>
      <c r="U26" s="135">
        <v>1</v>
      </c>
      <c r="V26" s="135"/>
      <c r="W26" s="135">
        <f>SUM(J26:V26)</f>
        <v>3</v>
      </c>
    </row>
    <row r="27" spans="1:23" s="134" customFormat="1" ht="26.4" x14ac:dyDescent="0.25">
      <c r="A27" s="133">
        <v>17</v>
      </c>
      <c r="B27" s="78">
        <f>+'Cost Estimate Year 2 (FY 27)'!L75</f>
        <v>0</v>
      </c>
      <c r="C27" s="78" t="s">
        <v>40</v>
      </c>
      <c r="D27" s="78" t="s">
        <v>70</v>
      </c>
      <c r="E27" s="78">
        <f>+'Cost Estimate Year 2 (FY 27)'!O75</f>
        <v>0</v>
      </c>
      <c r="F27" s="79">
        <f>+'Cost Estimate Year 2 (FY 27)'!I75</f>
        <v>0</v>
      </c>
      <c r="G27" s="78">
        <v>3</v>
      </c>
      <c r="H27" s="80">
        <f>+F27*G27</f>
        <v>0</v>
      </c>
      <c r="J27" s="135"/>
      <c r="K27" s="135"/>
      <c r="L27" s="135">
        <v>1</v>
      </c>
      <c r="M27" s="135"/>
      <c r="N27" s="135"/>
      <c r="O27" s="135"/>
      <c r="P27" s="135"/>
      <c r="Q27" s="135">
        <v>1</v>
      </c>
      <c r="R27" s="135"/>
      <c r="S27" s="135"/>
      <c r="T27" s="135"/>
      <c r="U27" s="135">
        <v>1</v>
      </c>
      <c r="V27" s="135"/>
      <c r="W27" s="135">
        <f>SUM(J27:V27)</f>
        <v>3</v>
      </c>
    </row>
    <row r="28" spans="1:23" s="134" customFormat="1" ht="30.6" customHeight="1" x14ac:dyDescent="0.25">
      <c r="A28" s="45">
        <v>18</v>
      </c>
      <c r="B28" s="75">
        <f>+'Cost Estimate Year 2 (FY 27)'!L79</f>
        <v>0</v>
      </c>
      <c r="C28" s="75" t="s">
        <v>48</v>
      </c>
      <c r="D28" s="75" t="s">
        <v>40</v>
      </c>
      <c r="E28" s="75">
        <f>+'Cost Estimate Year 2 (FY 27)'!O79</f>
        <v>0</v>
      </c>
      <c r="F28" s="76">
        <f>+'Cost Estimate Year 2 (FY 27)'!I79</f>
        <v>0</v>
      </c>
      <c r="G28" s="75">
        <v>3</v>
      </c>
      <c r="H28" s="77">
        <f>+F28*G28</f>
        <v>0</v>
      </c>
      <c r="J28" s="135"/>
      <c r="K28" s="135"/>
      <c r="L28" s="135">
        <v>1</v>
      </c>
      <c r="M28" s="135"/>
      <c r="N28" s="135"/>
      <c r="O28" s="135"/>
      <c r="P28" s="135"/>
      <c r="Q28" s="135"/>
      <c r="R28" s="135">
        <v>1</v>
      </c>
      <c r="S28" s="135"/>
      <c r="T28" s="135"/>
      <c r="U28" s="135"/>
      <c r="V28" s="135"/>
      <c r="W28" s="135">
        <f>SUM(J28:V28)</f>
        <v>2</v>
      </c>
    </row>
    <row r="31" spans="1:23" ht="30.6" customHeight="1" x14ac:dyDescent="0.25">
      <c r="B31" s="219" t="s">
        <v>71</v>
      </c>
      <c r="C31" s="219"/>
      <c r="D31" s="219"/>
      <c r="E31" s="219"/>
      <c r="F31" s="219"/>
      <c r="G31" s="219"/>
      <c r="H31" s="47">
        <f>SUM(H11:H30)</f>
        <v>0</v>
      </c>
    </row>
  </sheetData>
  <mergeCells count="3">
    <mergeCell ref="J4:W6"/>
    <mergeCell ref="J8:U8"/>
    <mergeCell ref="B31:G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C2DD18138551947A277605915DD2711" ma:contentTypeVersion="8" ma:contentTypeDescription="Create a new document." ma:contentTypeScope="" ma:versionID="c2a0984500a512107a3e91b989e246a3">
  <xsd:schema xmlns:xsd="http://www.w3.org/2001/XMLSchema" xmlns:xs="http://www.w3.org/2001/XMLSchema" xmlns:p="http://schemas.microsoft.com/office/2006/metadata/properties" xmlns:ns2="97469ee9-1af7-4247-837a-9de8d0a96128" xmlns:ns3="bdca56e0-e3e9-4135-b1e2-7a84ee3a0d96" targetNamespace="http://schemas.microsoft.com/office/2006/metadata/properties" ma:root="true" ma:fieldsID="89b7af68f2fd6e0beaffb0feb36d9f55" ns2:_="" ns3:_="">
    <xsd:import namespace="97469ee9-1af7-4247-837a-9de8d0a96128"/>
    <xsd:import namespace="bdca56e0-e3e9-4135-b1e2-7a84ee3a0d9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469ee9-1af7-4247-837a-9de8d0a961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ca56e0-e3e9-4135-b1e2-7a84ee3a0d96"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859D8A-AD8C-4729-9CB6-09828661A083}">
  <ds:schemaRefs>
    <ds:schemaRef ds:uri="http://schemas.microsoft.com/sharepoint/v3/contenttype/forms"/>
  </ds:schemaRefs>
</ds:datastoreItem>
</file>

<file path=customXml/itemProps2.xml><?xml version="1.0" encoding="utf-8"?>
<ds:datastoreItem xmlns:ds="http://schemas.openxmlformats.org/officeDocument/2006/customXml" ds:itemID="{309104B8-24CB-41CB-AA52-71434C58384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95A8A69-7A20-4C44-85B3-F7167938CA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469ee9-1af7-4247-837a-9de8d0a96128"/>
    <ds:schemaRef ds:uri="bdca56e0-e3e9-4135-b1e2-7a84ee3a0d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Cost Estimate Year 1 (FY 26)</vt:lpstr>
      <vt:lpstr>Est. FY 26</vt:lpstr>
      <vt:lpstr>Cost Estimate Year 2 (FY 27)</vt:lpstr>
      <vt:lpstr>Est. FY 27</vt:lpstr>
      <vt:lpstr>'Cost Estimate Year 1 (FY 26)'!Print_Titles</vt:lpstr>
      <vt:lpstr>'Cost Estimate Year 2 (FY 27)'!Print_Titles</vt:lpstr>
    </vt:vector>
  </TitlesOfParts>
  <Manager/>
  <Company>Bureau of Alcohol, Tobacco, Firearms and Explosives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ATF</dc:creator>
  <cp:keywords/>
  <dc:description/>
  <cp:lastModifiedBy>Hoang, Jonny</cp:lastModifiedBy>
  <cp:revision/>
  <cp:lastPrinted>2026-06-03T21:56:38Z</cp:lastPrinted>
  <dcterms:created xsi:type="dcterms:W3CDTF">2016-11-03T17:02:10Z</dcterms:created>
  <dcterms:modified xsi:type="dcterms:W3CDTF">2026-06-03T22:44:41Z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0x010100FC2DD18138551947A277605915DD2711</vt:lpwstr>
  </property>
</Properties>
</file>