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stateca-my.sharepoint.com/personal/vaibhav_srivastava_state_ca_gov/Documents/Documents/Solicitation 2021/2025/LIMS 2.0/Presolicitation/"/>
    </mc:Choice>
  </mc:AlternateContent>
  <xr:revisionPtr revIDLastSave="3" documentId="8_{612565B9-3CB6-4214-A162-23B77B7F292D}" xr6:coauthVersionLast="47" xr6:coauthVersionMax="47" xr10:uidLastSave="{704356C0-2428-4C94-8069-937A9C5C6FA1}"/>
  <bookViews>
    <workbookView xWindow="25080" yWindow="-120" windowWidth="25440" windowHeight="15270" firstSheet="1" activeTab="3" xr2:uid="{0FB49B3E-E6DB-4C85-BF5E-1DD4AEF29FBE}"/>
  </bookViews>
  <sheets>
    <sheet name="Summary" sheetId="7" r:id="rId1"/>
    <sheet name="Cover Page" sheetId="2" r:id="rId2"/>
    <sheet name="SaaS Software" sheetId="1" r:id="rId3"/>
    <sheet name="Deliverables Payment Milestones" sheetId="5" r:id="rId4"/>
    <sheet name="M&amp;O" sheetId="8" r:id="rId5"/>
    <sheet name="UT Hourly Rates" sheetId="3" r:id="rId6"/>
    <sheet name="Third-Party Software" sheetId="9" r:id="rId7"/>
  </sheets>
  <externalReferences>
    <externalReference r:id="rId8"/>
    <externalReference r:id="rId9"/>
  </externalReferences>
  <definedNames>
    <definedName name="_xlnm._FilterDatabase" localSheetId="3" hidden="1">'Deliverables Payment Milestones'!$D$3:$D$48</definedName>
    <definedName name="Bidder_Name" localSheetId="3">'[1]1. Cost Summary'!$D$3</definedName>
    <definedName name="Bidder_Name" localSheetId="5">#REF!</definedName>
    <definedName name="Bidder_Name">'[2]F.1 Cost Workbook Summary'!$D$3</definedName>
    <definedName name="Impl_Total">#REF!</definedName>
    <definedName name="MO_YR1">#REF!</definedName>
    <definedName name="MO_YR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 i="9" l="1"/>
  <c r="J1" i="9"/>
  <c r="C1" i="9"/>
  <c r="A2" i="9"/>
  <c r="A1" i="9"/>
  <c r="I2" i="8"/>
  <c r="D1" i="8"/>
  <c r="A2" i="8"/>
  <c r="A1" i="8"/>
  <c r="G6" i="8"/>
  <c r="E6" i="8"/>
  <c r="C6" i="8"/>
  <c r="A2" i="3"/>
  <c r="A2" i="5"/>
  <c r="B2" i="7"/>
  <c r="B2" i="1" s="1"/>
  <c r="H6" i="8" l="1"/>
  <c r="H7" i="8" s="1"/>
  <c r="D13" i="7" s="1"/>
  <c r="D14" i="7" s="1"/>
  <c r="F1" i="7"/>
  <c r="I1" i="8" s="1"/>
  <c r="H10" i="5"/>
  <c r="D12" i="7"/>
  <c r="H21" i="1"/>
  <c r="G21" i="1"/>
  <c r="H20" i="1"/>
  <c r="G20" i="1"/>
  <c r="H19" i="1"/>
  <c r="H22" i="1" s="1"/>
  <c r="G19" i="1"/>
  <c r="F16" i="5" l="1"/>
  <c r="F26" i="5"/>
  <c r="F2" i="3"/>
  <c r="F2" i="5"/>
  <c r="F2" i="1"/>
  <c r="C12" i="1"/>
  <c r="C13" i="1" s="1"/>
  <c r="C14" i="1" s="1"/>
  <c r="F11" i="1"/>
  <c r="G14" i="1" l="1"/>
  <c r="G13" i="1"/>
  <c r="G12" i="1"/>
  <c r="G7" i="1"/>
  <c r="G6" i="1"/>
  <c r="G11" i="1"/>
  <c r="G18" i="1" s="1"/>
  <c r="C1" i="3" l="1"/>
  <c r="F1" i="3"/>
  <c r="D1" i="5"/>
  <c r="F1" i="5"/>
  <c r="G9" i="5"/>
  <c r="F37" i="5"/>
  <c r="F31" i="5"/>
  <c r="F21" i="5"/>
  <c r="F6" i="5" l="1"/>
  <c r="D7" i="7" s="1"/>
  <c r="E11" i="3" l="1"/>
  <c r="E10" i="3"/>
  <c r="E9" i="3"/>
  <c r="E8" i="3"/>
  <c r="E13" i="3" s="1"/>
  <c r="H14" i="1" l="1"/>
  <c r="H13" i="1"/>
  <c r="H12" i="1"/>
  <c r="H7" i="1"/>
  <c r="D6" i="7" s="1"/>
  <c r="F1" i="1"/>
  <c r="H15" i="1" l="1"/>
  <c r="H6" i="1"/>
  <c r="D5" i="7" s="1"/>
  <c r="D8" i="7" s="1"/>
  <c r="D9" i="7" s="1"/>
  <c r="D10" i="7" l="1"/>
  <c r="H8" i="1"/>
</calcChain>
</file>

<file path=xl/sharedStrings.xml><?xml version="1.0" encoding="utf-8"?>
<sst xmlns="http://schemas.openxmlformats.org/spreadsheetml/2006/main" count="160" uniqueCount="119">
  <si>
    <t>For:</t>
  </si>
  <si>
    <t>Issued by:</t>
  </si>
  <si>
    <t>State of California</t>
  </si>
  <si>
    <t>Disclaimer: The original version and any subsequent solicitation addenda released by the Procurement Officer of this solicitation remain the official version. In the event of any inconsistency between the bidder’s versions, articles, attachments, specifications or provisions (which constitute the Contract), the official State version of the solicitation in its entirety shall take precedence.</t>
  </si>
  <si>
    <t>Description</t>
  </si>
  <si>
    <t>Unit of Measure</t>
  </si>
  <si>
    <t>Total Annual Cost</t>
  </si>
  <si>
    <t>Category</t>
  </si>
  <si>
    <t>USD Fixed Price-Year Two</t>
  </si>
  <si>
    <t>USD Fixed Price-Year One</t>
  </si>
  <si>
    <t>USD Fixed Price-Year Three</t>
  </si>
  <si>
    <t>Base Contract - Software Sub Total</t>
  </si>
  <si>
    <t>MM/DD/YYYY</t>
  </si>
  <si>
    <t>Grand Total for Evaluation</t>
  </si>
  <si>
    <t>Bidder Name:</t>
  </si>
  <si>
    <t>Instructions and notes:</t>
  </si>
  <si>
    <t>STATE OF CALIFORNIA</t>
  </si>
  <si>
    <t>2920 Kilgore Road</t>
  </si>
  <si>
    <t>Rancho Cordova, CA 95670</t>
  </si>
  <si>
    <t>Department of Cannabis Control (DCC)</t>
  </si>
  <si>
    <t>Software Agreement</t>
  </si>
  <si>
    <t>Qty (Users)</t>
  </si>
  <si>
    <t>Software - Base Contract Mandatory</t>
  </si>
  <si>
    <t>USD Fixed Price-Year Four</t>
  </si>
  <si>
    <t>USD Fixed Price-Year Five</t>
  </si>
  <si>
    <t>&lt;Enter Bidder Name&gt;</t>
  </si>
  <si>
    <t>Total Maintenance &amp; Operations for Optional three (3) Years</t>
  </si>
  <si>
    <t>Project Manager</t>
  </si>
  <si>
    <t>Developer</t>
  </si>
  <si>
    <t>Classification</t>
  </si>
  <si>
    <t>(A) 
Hourly Labor Rate</t>
  </si>
  <si>
    <t>(B) 
Estimated # Hours for Evaluation Purposes Only</t>
  </si>
  <si>
    <t>(C)
Evaluation Total
(A x B = C)</t>
  </si>
  <si>
    <t>Payment Milestone</t>
  </si>
  <si>
    <t>Scope of work</t>
  </si>
  <si>
    <t>Proposed Tasks</t>
  </si>
  <si>
    <t>% of Total Cost</t>
  </si>
  <si>
    <t>Payment Milestone Cost</t>
  </si>
  <si>
    <t>Deliverable #1 Subtotal</t>
  </si>
  <si>
    <t>Deliverable #2 Subtotal</t>
  </si>
  <si>
    <t>Deliverable #3 Subtotal</t>
  </si>
  <si>
    <t>Deliverable #4 Subtotal</t>
  </si>
  <si>
    <t>Deliverable #5 Subtotal</t>
  </si>
  <si>
    <t>Total Payment Milestones (Deliverables 1 - 5) Cost:</t>
  </si>
  <si>
    <t>Payment Milestones (Deliverables-Based Costs)</t>
  </si>
  <si>
    <t>DEPARTMENT OF CANNABIS CONTROL (DCC)</t>
  </si>
  <si>
    <t>Deliverables Payment Milestones</t>
  </si>
  <si>
    <t>Optional Software &amp; Maintenance</t>
  </si>
  <si>
    <t>Software &amp; Maintenance (M&amp;O) - Mandatory Optional Years</t>
  </si>
  <si>
    <t>Percent of Total Cost</t>
  </si>
  <si>
    <t>Unanticipated Tasks (UT) Labor Rates and Classifications</t>
  </si>
  <si>
    <t>Total UT Cost 
(For Evaluation Only)</t>
  </si>
  <si>
    <t xml:space="preserve">
</t>
  </si>
  <si>
    <t>Base Contract - Year 1 (DD&amp;I Licenses)</t>
  </si>
  <si>
    <t>Base Contract - Year 2 (Licenses)</t>
  </si>
  <si>
    <t>Base Contract Sub Total</t>
  </si>
  <si>
    <t xml:space="preserve"> Base Contract Grand Total</t>
  </si>
  <si>
    <t>Monthly Rate</t>
  </si>
  <si>
    <r>
      <rPr>
        <b/>
        <sz val="16"/>
        <rFont val="Calibri"/>
        <family val="2"/>
        <scheme val="minor"/>
      </rPr>
      <t xml:space="preserve">General
</t>
    </r>
    <r>
      <rPr>
        <sz val="16"/>
        <rFont val="Calibri"/>
        <family val="2"/>
        <scheme val="minor"/>
      </rPr>
      <t>Bidder must</t>
    </r>
    <r>
      <rPr>
        <sz val="16"/>
        <color rgb="FFFF0000"/>
        <rFont val="Calibri"/>
        <family val="2"/>
        <scheme val="minor"/>
      </rPr>
      <t xml:space="preserve"> </t>
    </r>
    <r>
      <rPr>
        <sz val="16"/>
        <rFont val="Calibri"/>
        <family val="2"/>
        <scheme val="minor"/>
      </rPr>
      <t xml:space="preserve">complete all </t>
    </r>
    <r>
      <rPr>
        <b/>
        <sz val="16"/>
        <rFont val="Calibri"/>
        <family val="2"/>
        <scheme val="minor"/>
      </rPr>
      <t>yellow highlighted</t>
    </r>
    <r>
      <rPr>
        <sz val="16"/>
        <rFont val="Calibri"/>
        <family val="2"/>
        <scheme val="minor"/>
      </rPr>
      <t xml:space="preserve"> cells. 'Percent of total cost' is standardized for evaluation purposes. If a Bidder has concerns about the breakout those concerns should be raised in pre-solicitation or Q&amp;A.</t>
    </r>
    <r>
      <rPr>
        <b/>
        <sz val="16"/>
        <rFont val="Calibri"/>
        <family val="2"/>
        <scheme val="minor"/>
      </rPr>
      <t xml:space="preserve">
Tasks and Deliverables</t>
    </r>
    <r>
      <rPr>
        <sz val="16"/>
        <rFont val="Calibri"/>
        <family val="2"/>
        <scheme val="minor"/>
      </rPr>
      <t xml:space="preserve">
• All deliverables may include any and all tasks listed in the SOW to support the project deliverable(s).
•The State will work with the Contractor to ensure right tasks are matched to deliverables for the DED and DAD process.
•A deliverable may be repeated based on the system development methodology (i.e. Deliverable 3 may require multiple cycles). 
</t>
    </r>
  </si>
  <si>
    <t>Laboratory Information Management System Replacement (LIMSR)</t>
  </si>
  <si>
    <t>Unit (Per User) Cost</t>
  </si>
  <si>
    <t>SaaS Agreement for the LIMSR (SaaS) solution</t>
  </si>
  <si>
    <t>Implementation Services Lead</t>
  </si>
  <si>
    <t>Integration Analyst</t>
  </si>
  <si>
    <t>DCC LIMSR</t>
  </si>
  <si>
    <t>Software Subscription Growth - Mandatory Optional Tiers</t>
  </si>
  <si>
    <t>Unit Cost</t>
  </si>
  <si>
    <t>USD Fixed Price</t>
  </si>
  <si>
    <t>Total for all User Tiers (optional to select a specific tier)</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</si>
  <si>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 additional 5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</si>
  <si>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10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</si>
  <si>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25 users above the 20 baselined users.
</t>
  </si>
  <si>
    <t>Deliverable# 1 - Kickoff &amp; Project Initiation</t>
  </si>
  <si>
    <t>1.1 - Kick off Meeting &amp; Agenda</t>
  </si>
  <si>
    <t>1.2 - Project Management Plan</t>
  </si>
  <si>
    <t>1.3 - Project Schedule</t>
  </si>
  <si>
    <t>1.4 - Monthly Status Form &amp; Report</t>
  </si>
  <si>
    <t>Deliverable# 2 - Business Analysis &amp; Discovery</t>
  </si>
  <si>
    <t>Deliverable# 3 - Technical Design Documentation &amp; Build</t>
  </si>
  <si>
    <t>Deliverable# 4 - Training &amp; Testing</t>
  </si>
  <si>
    <t>Deliverable# 5 - Maintenance and Operations, System Implementation &amp; Acceptance</t>
  </si>
  <si>
    <r>
      <t>2.1 - Requirement</t>
    </r>
    <r>
      <rPr>
        <sz val="11"/>
        <color theme="3"/>
        <rFont val="Arial"/>
        <family val="2"/>
      </rPr>
      <t>s</t>
    </r>
    <r>
      <rPr>
        <sz val="11"/>
        <color theme="4" tint="-0.249977111117893"/>
        <rFont val="Arial"/>
        <family val="2"/>
      </rPr>
      <t xml:space="preserve"> review and discovery workshops</t>
    </r>
  </si>
  <si>
    <t>2.2 - Fit-Gap Summary Report</t>
  </si>
  <si>
    <t>3.1 - Workshops, Configuration, TDD's</t>
  </si>
  <si>
    <t>3.2 - Integrations</t>
  </si>
  <si>
    <t>4.1 - Training Plans, OCM, and Execution.</t>
  </si>
  <si>
    <t>Training &amp; Testing</t>
  </si>
  <si>
    <t>4.2 - Test Plans, UAT, and Execution</t>
  </si>
  <si>
    <t>Technical Design Documentation &amp; Build</t>
  </si>
  <si>
    <t>Business Analysis &amp; Discovery</t>
  </si>
  <si>
    <t>Kickoff &amp; Project Initiation</t>
  </si>
  <si>
    <t>Maintenance and Operations, System Implementation &amp; Acceptance</t>
  </si>
  <si>
    <t>5.1 - M&amp;O Plan &amp; Support</t>
  </si>
  <si>
    <t>5.2 - Go-Live Checklist &amp; Deployment</t>
  </si>
  <si>
    <t>5.3 - System Acceptance &amp; Letter</t>
  </si>
  <si>
    <t>RFP# 2025-002</t>
  </si>
  <si>
    <t>Unanticipated Tasks Funds (10%)</t>
  </si>
  <si>
    <r>
      <rPr>
        <b/>
        <sz val="16"/>
        <rFont val="Calibri"/>
        <family val="2"/>
        <scheme val="minor"/>
      </rPr>
      <t>Unanticipated Tasks Funds</t>
    </r>
    <r>
      <rPr>
        <sz val="16"/>
        <rFont val="Calibri"/>
        <family val="2"/>
        <scheme val="minor"/>
      </rPr>
      <t xml:space="preserve">
•The State limits the budget for unanticipated tasks not to exceed ten percent (10%) of the sum of the base contract (does not include the maintenance and operations portion of the contract) identified in the Cost Worksheet.
•Unanticipated Tasks is additional work that must be performed, but was not identified in the State's RFP. The State expects that during the contract period, legislative and/or program changes may necessitate application/system modifications. The support for these modifications will result in unanticipated work and be structured based on the Bidder's labor costs to support change requests. 
•Both the State and the Contractor must agree upon the work that needs to be performed which will result in unanticipated costs through the Work Authorization and/or the Deliverables Expectation process outlined in the SOW. No work can be performed in advance of State's approval of the Work Authorization and/or the Deliverable Expectation Document.
•The Bidder must complete the unanticipated hourly labor rate for the required staff classifications above for their proposal to be considered responsive.  During the course of the Contract, the Contractor may use other classifications to perform the work; however, the unanticipated task rate charged will be at the lowest classification rate provided in the Contractor's Labor Rates and Classifications above.</t>
    </r>
  </si>
  <si>
    <r>
      <rPr>
        <b/>
        <sz val="16"/>
        <rFont val="Calibri"/>
        <family val="2"/>
        <scheme val="minor"/>
      </rPr>
      <t>General:</t>
    </r>
    <r>
      <rPr>
        <sz val="16"/>
        <rFont val="Calibri"/>
        <family val="2"/>
        <scheme val="minor"/>
      </rPr>
      <t xml:space="preserve">
•The Cost Workbook should list all costs required for DCC's LIMSR RFP.  Bidders are required to complete the Cost Worksheets of Exhibit D as specified in </t>
    </r>
    <r>
      <rPr>
        <b/>
        <sz val="16"/>
        <rFont val="Calibri"/>
        <family val="2"/>
        <scheme val="minor"/>
      </rPr>
      <t xml:space="preserve">RFP Section 4 - COSTS </t>
    </r>
    <r>
      <rPr>
        <sz val="16"/>
        <rFont val="Calibri"/>
        <family val="2"/>
        <scheme val="minor"/>
      </rPr>
      <t xml:space="preserve">and the instructions below. These Cost Worksheets shall be submitted with the Bidder's Proposal. An incomplete Cost Workbook may cause the proposal to be deemed non-responsive.   Any items the Bidder intends to enter as "no cost," the Bidder must indicate the dollars as zero (0) and not blank or N/A.
•The overall costs of the entire contract (Base years, Unanticipated tasks, and Optional Software and Maintenance) are not to exceed $760,000.00.
•Bidder must enter data into only the </t>
    </r>
    <r>
      <rPr>
        <b/>
        <sz val="16"/>
        <rFont val="Calibri"/>
        <family val="2"/>
        <scheme val="minor"/>
      </rPr>
      <t xml:space="preserve">Yellow highlighted </t>
    </r>
    <r>
      <rPr>
        <sz val="16"/>
        <rFont val="Calibri"/>
        <family val="2"/>
        <scheme val="minor"/>
      </rPr>
      <t>cells of the Cost Worksheet.  Modifying any other cells (other than adding and deleting rows) in any of the worksheets may cause the offer to be deemed non-responsive.
•The estimated quantities in the Base Contract period</t>
    </r>
    <r>
      <rPr>
        <strike/>
        <sz val="16"/>
        <rFont val="Calibri"/>
        <family val="2"/>
        <scheme val="minor"/>
      </rPr>
      <t xml:space="preserve"> </t>
    </r>
    <r>
      <rPr>
        <sz val="16"/>
        <rFont val="Calibri"/>
        <family val="2"/>
        <scheme val="minor"/>
      </rPr>
      <t xml:space="preserve">are for evaluation purposes only and may be different within the final contract awarded for the defined work.  
</t>
    </r>
  </si>
  <si>
    <r>
      <rPr>
        <b/>
        <sz val="16"/>
        <rFont val="Calibri"/>
        <family val="2"/>
        <scheme val="minor"/>
      </rPr>
      <t>Bidder must complete all yellow highlighted cells.
Software - Base Contract Costs</t>
    </r>
    <r>
      <rPr>
        <sz val="16"/>
        <rFont val="Calibri"/>
        <family val="2"/>
        <scheme val="minor"/>
      </rPr>
      <t xml:space="preserve">
•SaaS prices are mandatory. If implementation services are bundled with SaaS those costs need to be extracted for Year 1 and displayed in the Deliverables Payment Milestones Worksheet.
•SaaS prices will be invoiced monthly to the State according the  SOW.
</t>
    </r>
    <r>
      <rPr>
        <b/>
        <sz val="16"/>
        <rFont val="Calibri"/>
        <family val="2"/>
        <scheme val="minor"/>
      </rPr>
      <t>Software &amp; Maintenance (M&amp;O) Costs - Optional Years</t>
    </r>
    <r>
      <rPr>
        <sz val="16"/>
        <rFont val="Calibri"/>
        <family val="2"/>
        <scheme val="minor"/>
      </rPr>
      <t xml:space="preserve"> 
•These services are Mandatory Optional.  It is mandatory that the Bidder must submit a cost and optional that the State may exercise the option.
•Mandatory Optional items shall be exercised at the sole direction of the State at the rate(s) provided and shall not be denied by the Contractor.  The State is not obligated to use any or all of the Mandatory Optional years.
</t>
    </r>
  </si>
  <si>
    <t>EXHIBIT D - COST WORKBOOK</t>
  </si>
  <si>
    <t>Items</t>
  </si>
  <si>
    <t>Optional Year 1</t>
  </si>
  <si>
    <t>Optional Year 2</t>
  </si>
  <si>
    <t>Optional Year 3</t>
  </si>
  <si>
    <t>Monthly M&amp;O Rate</t>
  </si>
  <si>
    <t>Maintenance and Operations Support Services SOW Section 33.</t>
  </si>
  <si>
    <t>Annual Rate (A)</t>
  </si>
  <si>
    <t>Annual Rate (B)</t>
  </si>
  <si>
    <t>Annual Rate (C)</t>
  </si>
  <si>
    <t>(D) 
Evaluation Total (A + B + C = D)</t>
  </si>
  <si>
    <t>Total Maintenance and Operations for Optional Three (3) Years</t>
  </si>
  <si>
    <r>
      <rPr>
        <b/>
        <sz val="16"/>
        <rFont val="Calibri"/>
        <family val="2"/>
        <scheme val="minor"/>
      </rPr>
      <t>Maintenance and Operations Funds</t>
    </r>
    <r>
      <rPr>
        <sz val="16"/>
        <rFont val="Calibri"/>
        <family val="2"/>
        <scheme val="minor"/>
      </rPr>
      <t xml:space="preserve">
• The optional extensions, if exercised by the Sate, shall extend the base contract for a maximum of three (3), one (1) year extensions for ongoing licensing and support. 
• Services, outside of a licensing subscription will be paid on a monthly rate. 
• The Bidder shall submit a monthly rate for each optional year </t>
    </r>
    <r>
      <rPr>
        <b/>
        <sz val="16"/>
        <rFont val="Calibri"/>
        <family val="2"/>
        <scheme val="minor"/>
      </rPr>
      <t>if</t>
    </r>
    <r>
      <rPr>
        <sz val="16"/>
        <rFont val="Calibri"/>
        <family val="2"/>
        <scheme val="minor"/>
      </rPr>
      <t xml:space="preserve"> there are costs outside of the standard licensing subscription fee. If the costs for M&amp;O are considered a part of the licensing subscription then the Bidder can identify $0 in the fields above.</t>
    </r>
  </si>
  <si>
    <t>Additional M&amp;O</t>
  </si>
  <si>
    <t xml:space="preserve">Item </t>
  </si>
  <si>
    <t>Description of Contractor Third-Party Software</t>
  </si>
  <si>
    <t>DD&amp;I</t>
  </si>
  <si>
    <t>M&amp;O</t>
  </si>
  <si>
    <r>
      <rPr>
        <b/>
        <sz val="16"/>
        <rFont val="Calibri"/>
        <family val="2"/>
        <scheme val="minor"/>
      </rPr>
      <t>Third-Party Software</t>
    </r>
    <r>
      <rPr>
        <sz val="16"/>
        <rFont val="Calibri"/>
        <family val="2"/>
        <scheme val="minor"/>
      </rPr>
      <t xml:space="preserve">
• If Bidder's are using third-party software it is required to be identified in the table above. 
• Identify with an 'X' if software will be used in DD&amp;I or M&amp;O, or both.
• Costs related to third-party software shall be combined with SaaS software costs.
• This worksheet is for informational purposes only so the State is aware of the third-party tools being used to execute the project.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</si>
</sst>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yyyy\-mm\-dd;@"/>
    <numFmt numFmtId="165" formatCode="&quot;$&quot;#,##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rgb="FF0F3966"/>
      <name val="Century Gothic"/>
      <family val="2"/>
    </font>
    <font>
      <sz val="8"/>
      <name val="Calibri"/>
      <family val="2"/>
      <scheme val="minor"/>
    </font>
    <font>
      <b/>
      <sz val="16"/>
      <color theme="1"/>
      <name val="Calibri"/>
      <family val="2"/>
      <scheme val="minor"/>
    </font>
    <font>
      <b/>
      <sz val="20"/>
      <color theme="1"/>
      <name val="Calibri"/>
      <family val="2"/>
      <scheme val="minor"/>
    </font>
    <font>
      <b/>
      <sz val="14"/>
      <color rgb="FF0F3966"/>
      <name val="Century Gothic"/>
      <family val="2"/>
    </font>
    <font>
      <sz val="18"/>
      <name val="Calibri"/>
      <family val="2"/>
      <scheme val="minor"/>
    </font>
    <font>
      <sz val="16"/>
      <name val="Calibri"/>
      <family val="2"/>
      <scheme val="minor"/>
    </font>
    <font>
      <b/>
      <sz val="16"/>
      <name val="Calibri"/>
      <family val="2"/>
      <scheme val="minor"/>
    </font>
    <font>
      <b/>
      <sz val="14"/>
      <color theme="1"/>
      <name val="Calibri"/>
      <family val="2"/>
      <scheme val="minor"/>
    </font>
    <font>
      <sz val="11"/>
      <color theme="1"/>
      <name val="Century Gothic"/>
      <family val="2"/>
    </font>
    <font>
      <b/>
      <sz val="14"/>
      <name val="Arial"/>
      <family val="2"/>
    </font>
    <font>
      <b/>
      <sz val="12"/>
      <name val="Arial"/>
      <family val="2"/>
    </font>
    <font>
      <b/>
      <sz val="16"/>
      <name val="Arial"/>
      <family val="2"/>
    </font>
    <font>
      <sz val="11"/>
      <name val="Arial"/>
      <family val="2"/>
    </font>
    <font>
      <b/>
      <sz val="11"/>
      <name val="Arial"/>
      <family val="2"/>
    </font>
    <font>
      <b/>
      <sz val="11"/>
      <color rgb="FFFF0000"/>
      <name val="Arial"/>
      <family val="2"/>
    </font>
    <font>
      <sz val="11"/>
      <color theme="4" tint="-0.249977111117893"/>
      <name val="Arial"/>
      <family val="2"/>
    </font>
    <font>
      <b/>
      <sz val="12"/>
      <name val="Century Gothic"/>
      <family val="2"/>
    </font>
    <font>
      <sz val="12"/>
      <color theme="4" tint="-0.249977111117893"/>
      <name val="Century Gothic"/>
      <family val="2"/>
    </font>
    <font>
      <sz val="16"/>
      <color theme="1"/>
      <name val="Calibri"/>
      <family val="2"/>
      <scheme val="minor"/>
    </font>
    <font>
      <strike/>
      <sz val="16"/>
      <name val="Calibri"/>
      <family val="2"/>
      <scheme val="minor"/>
    </font>
    <font>
      <sz val="16"/>
      <color rgb="FFFF0000"/>
      <name val="Calibri"/>
      <family val="2"/>
      <scheme val="minor"/>
    </font>
    <font>
      <b/>
      <sz val="20"/>
      <name val="Century Gothic"/>
      <family val="2"/>
    </font>
    <font>
      <sz val="16"/>
      <name val="Century Gothic"/>
      <family val="2"/>
    </font>
    <font>
      <b/>
      <sz val="16"/>
      <name val="Century Gothic"/>
      <family val="2"/>
    </font>
    <font>
      <sz val="11"/>
      <name val="Calibri"/>
      <family val="2"/>
      <scheme val="minor"/>
    </font>
    <font>
      <sz val="12"/>
      <name val="Arial"/>
      <family val="2"/>
    </font>
    <font>
      <b/>
      <sz val="18"/>
      <color theme="1"/>
      <name val="Calibri"/>
      <family val="2"/>
      <scheme val="minor"/>
    </font>
    <font>
      <sz val="11"/>
      <color theme="3"/>
      <name val="Arial"/>
      <family val="2"/>
    </font>
    <font>
      <sz val="11"/>
      <color rgb="FF0F3966"/>
      <name val="Arial"/>
      <family val="2"/>
    </font>
    <font>
      <sz val="14"/>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rgb="FFFFFFC3"/>
        <bgColor indexed="64"/>
      </patternFill>
    </fill>
    <fill>
      <patternFill patternType="solid">
        <fgColor theme="0" tint="-0.14999847407452621"/>
        <bgColor indexed="64"/>
      </patternFill>
    </fill>
    <fill>
      <patternFill patternType="solid">
        <fgColor rgb="FFFFFFCC"/>
        <bgColor rgb="FF000000"/>
      </patternFill>
    </fill>
    <fill>
      <patternFill patternType="solid">
        <fgColor theme="9" tint="0.79998168889431442"/>
        <bgColor indexed="64"/>
      </patternFill>
    </fill>
    <fill>
      <patternFill patternType="solid">
        <fgColor indexed="22"/>
        <bgColor indexed="64"/>
      </patternFill>
    </fill>
    <fill>
      <patternFill patternType="solid">
        <fgColor rgb="FFFFFFCC"/>
        <bgColor indexed="64"/>
      </patternFill>
    </fill>
    <fill>
      <patternFill patternType="solid">
        <fgColor rgb="FFFFFFC3"/>
        <bgColor rgb="FF000000"/>
      </patternFill>
    </fill>
    <fill>
      <patternFill patternType="solid">
        <fgColor theme="4" tint="0.59999389629810485"/>
        <bgColor indexed="64"/>
      </patternFill>
    </fill>
  </fills>
  <borders count="37">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0" fillId="0" borderId="0" xfId="0" applyAlignment="1">
      <alignment horizontal="center"/>
    </xf>
    <xf numFmtId="0" fontId="0" fillId="0" borderId="2" xfId="0" applyBorder="1"/>
    <xf numFmtId="44" fontId="0" fillId="0" borderId="0" xfId="0" applyNumberFormat="1"/>
    <xf numFmtId="0" fontId="2" fillId="2" borderId="6" xfId="0" applyFont="1" applyFill="1" applyBorder="1" applyAlignment="1">
      <alignment horizontal="left"/>
    </xf>
    <xf numFmtId="0" fontId="2" fillId="2" borderId="13" xfId="0" applyFont="1" applyFill="1" applyBorder="1" applyAlignment="1">
      <alignment horizontal="left"/>
    </xf>
    <xf numFmtId="0" fontId="2" fillId="2" borderId="14" xfId="0" applyFont="1" applyFill="1" applyBorder="1" applyAlignment="1">
      <alignment horizontal="left"/>
    </xf>
    <xf numFmtId="0" fontId="14" fillId="5" borderId="4" xfId="0" applyFont="1" applyFill="1" applyBorder="1" applyAlignment="1">
      <alignment horizontal="center" vertical="center" wrapText="1"/>
    </xf>
    <xf numFmtId="0" fontId="16" fillId="0" borderId="0" xfId="0" applyFont="1" applyProtection="1">
      <protection locked="0"/>
    </xf>
    <xf numFmtId="0" fontId="16" fillId="3" borderId="30" xfId="0" applyFont="1" applyFill="1" applyBorder="1" applyProtection="1">
      <protection locked="0"/>
    </xf>
    <xf numFmtId="4" fontId="14" fillId="7" borderId="4" xfId="1" applyNumberFormat="1" applyFont="1" applyFill="1" applyBorder="1" applyAlignment="1" applyProtection="1">
      <alignment horizontal="center" vertical="center" wrapText="1"/>
    </xf>
    <xf numFmtId="9" fontId="17" fillId="0" borderId="0" xfId="2" applyFont="1" applyBorder="1" applyAlignment="1" applyProtection="1">
      <alignment vertical="center"/>
      <protection locked="0"/>
    </xf>
    <xf numFmtId="0" fontId="17" fillId="0" borderId="0" xfId="0" applyFont="1" applyAlignment="1" applyProtection="1">
      <alignment vertical="center"/>
      <protection locked="0"/>
    </xf>
    <xf numFmtId="0" fontId="18" fillId="0" borderId="0" xfId="0" applyFont="1" applyAlignment="1" applyProtection="1">
      <alignment vertical="center"/>
      <protection locked="0"/>
    </xf>
    <xf numFmtId="44" fontId="16" fillId="9" borderId="4" xfId="1" applyFont="1" applyFill="1" applyBorder="1" applyAlignment="1" applyProtection="1">
      <alignment horizontal="right" vertical="center" wrapText="1"/>
      <protection locked="0"/>
    </xf>
    <xf numFmtId="9" fontId="17" fillId="0" borderId="0" xfId="0" applyNumberFormat="1" applyFont="1" applyAlignment="1" applyProtection="1">
      <alignment vertical="center"/>
      <protection locked="0"/>
    </xf>
    <xf numFmtId="0" fontId="13" fillId="5" borderId="4" xfId="0" applyFont="1" applyFill="1" applyBorder="1" applyAlignment="1">
      <alignment horizontal="center" vertical="center" wrapText="1"/>
    </xf>
    <xf numFmtId="9" fontId="18" fillId="0" borderId="0" xfId="0" applyNumberFormat="1" applyFont="1" applyAlignment="1" applyProtection="1">
      <alignment vertical="center"/>
      <protection locked="0"/>
    </xf>
    <xf numFmtId="0" fontId="13" fillId="5" borderId="29" xfId="0" applyFont="1" applyFill="1" applyBorder="1" applyAlignment="1">
      <alignment horizontal="center" vertical="center" wrapText="1"/>
    </xf>
    <xf numFmtId="0" fontId="16" fillId="0" borderId="0" xfId="0" applyFont="1" applyAlignment="1" applyProtection="1">
      <alignment wrapText="1"/>
      <protection locked="0"/>
    </xf>
    <xf numFmtId="0" fontId="16" fillId="0" borderId="0" xfId="0" applyFont="1" applyAlignment="1" applyProtection="1">
      <alignment horizontal="center" wrapText="1"/>
      <protection locked="0"/>
    </xf>
    <xf numFmtId="4" fontId="16" fillId="0" borderId="0" xfId="1" applyNumberFormat="1" applyFont="1" applyBorder="1" applyAlignment="1" applyProtection="1">
      <protection locked="0"/>
    </xf>
    <xf numFmtId="9" fontId="0" fillId="0" borderId="0" xfId="0" applyNumberFormat="1"/>
    <xf numFmtId="0" fontId="0" fillId="0" borderId="0" xfId="0" quotePrefix="1"/>
    <xf numFmtId="0" fontId="0" fillId="0" borderId="0" xfId="0" quotePrefix="1" applyAlignment="1">
      <alignment horizontal="center"/>
    </xf>
    <xf numFmtId="0" fontId="19" fillId="5" borderId="4" xfId="0" applyFont="1" applyFill="1" applyBorder="1" applyAlignment="1">
      <alignment vertical="center" wrapText="1"/>
    </xf>
    <xf numFmtId="0" fontId="16" fillId="0" borderId="30" xfId="0" applyFont="1" applyBorder="1" applyProtection="1">
      <protection locked="0"/>
    </xf>
    <xf numFmtId="0" fontId="16" fillId="0" borderId="0" xfId="0" applyFont="1" applyAlignment="1" applyProtection="1">
      <alignment horizontal="center"/>
      <protection locked="0"/>
    </xf>
    <xf numFmtId="0" fontId="16" fillId="3" borderId="15" xfId="0" applyFont="1" applyFill="1" applyBorder="1" applyProtection="1">
      <protection locked="0"/>
    </xf>
    <xf numFmtId="0" fontId="16" fillId="3" borderId="25" xfId="0" applyFont="1" applyFill="1" applyBorder="1" applyProtection="1">
      <protection locked="0"/>
    </xf>
    <xf numFmtId="0" fontId="16" fillId="3" borderId="25" xfId="0" applyFont="1" applyFill="1" applyBorder="1" applyAlignment="1" applyProtection="1">
      <alignment horizontal="center"/>
      <protection locked="0"/>
    </xf>
    <xf numFmtId="0" fontId="16" fillId="3" borderId="0" xfId="0" applyFont="1" applyFill="1" applyProtection="1">
      <protection locked="0"/>
    </xf>
    <xf numFmtId="0" fontId="16" fillId="3" borderId="0" xfId="0" applyFont="1" applyFill="1" applyAlignment="1" applyProtection="1">
      <alignment horizontal="center"/>
      <protection locked="0"/>
    </xf>
    <xf numFmtId="0" fontId="16" fillId="3" borderId="31" xfId="0" applyFont="1" applyFill="1" applyBorder="1" applyProtection="1">
      <protection locked="0"/>
    </xf>
    <xf numFmtId="44" fontId="15" fillId="11" borderId="26" xfId="0" applyNumberFormat="1" applyFont="1" applyFill="1" applyBorder="1" applyAlignment="1" applyProtection="1">
      <alignment vertical="center" wrapText="1"/>
      <protection locked="0"/>
    </xf>
    <xf numFmtId="0" fontId="16" fillId="3" borderId="26" xfId="0" applyFont="1" applyFill="1" applyBorder="1" applyProtection="1">
      <protection locked="0"/>
    </xf>
    <xf numFmtId="0" fontId="19" fillId="5" borderId="29" xfId="0" applyFont="1" applyFill="1" applyBorder="1" applyAlignment="1">
      <alignment vertical="center" wrapText="1"/>
    </xf>
    <xf numFmtId="44" fontId="17" fillId="7" borderId="26" xfId="1" applyFont="1" applyFill="1" applyBorder="1" applyAlignment="1" applyProtection="1">
      <alignment horizontal="right" vertical="center" wrapText="1"/>
      <protection locked="0"/>
    </xf>
    <xf numFmtId="0" fontId="9" fillId="0" borderId="32" xfId="0" applyFont="1" applyBorder="1" applyAlignment="1">
      <alignment vertical="top" wrapText="1"/>
    </xf>
    <xf numFmtId="44" fontId="2" fillId="0" borderId="33" xfId="0" applyNumberFormat="1" applyFont="1" applyBorder="1"/>
    <xf numFmtId="0" fontId="18" fillId="0" borderId="0" xfId="0" applyFont="1" applyProtection="1">
      <protection locked="0"/>
    </xf>
    <xf numFmtId="0" fontId="20" fillId="5" borderId="7" xfId="0" applyFont="1" applyFill="1" applyBorder="1" applyAlignment="1">
      <alignment horizontal="center" vertical="center" wrapText="1"/>
    </xf>
    <xf numFmtId="0" fontId="20" fillId="5" borderId="4"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4" xfId="0" applyFont="1" applyFill="1" applyBorder="1" applyAlignment="1">
      <alignment vertical="center" wrapText="1"/>
    </xf>
    <xf numFmtId="0" fontId="21" fillId="5" borderId="4" xfId="0" applyFont="1" applyFill="1" applyBorder="1" applyAlignment="1">
      <alignment horizontal="center" vertical="center" wrapText="1"/>
    </xf>
    <xf numFmtId="3" fontId="21" fillId="5" borderId="4" xfId="0" applyNumberFormat="1" applyFont="1" applyFill="1" applyBorder="1" applyAlignment="1">
      <alignment horizontal="center" vertical="center" wrapText="1"/>
    </xf>
    <xf numFmtId="44" fontId="3" fillId="4" borderId="4" xfId="1" applyFont="1" applyFill="1" applyBorder="1" applyAlignment="1">
      <alignment horizontal="right" vertical="center" wrapText="1"/>
    </xf>
    <xf numFmtId="44" fontId="21" fillId="5" borderId="8" xfId="1" applyFont="1" applyFill="1" applyBorder="1" applyAlignment="1">
      <alignment horizontal="right" vertical="center" wrapText="1"/>
    </xf>
    <xf numFmtId="0" fontId="5" fillId="2" borderId="12" xfId="0" applyFont="1" applyFill="1" applyBorder="1" applyAlignment="1">
      <alignment horizontal="left"/>
    </xf>
    <xf numFmtId="44" fontId="16" fillId="9" borderId="29" xfId="1" applyFont="1" applyFill="1" applyBorder="1" applyAlignment="1" applyProtection="1">
      <alignment horizontal="right" vertical="center" wrapText="1"/>
      <protection locked="0"/>
    </xf>
    <xf numFmtId="44" fontId="11" fillId="7" borderId="11" xfId="0" applyNumberFormat="1" applyFont="1" applyFill="1" applyBorder="1" applyAlignment="1">
      <alignment horizontal="right"/>
    </xf>
    <xf numFmtId="0" fontId="2" fillId="2" borderId="34" xfId="0" applyFont="1" applyFill="1" applyBorder="1" applyAlignment="1">
      <alignment horizontal="left"/>
    </xf>
    <xf numFmtId="0" fontId="5" fillId="2" borderId="4" xfId="0" applyFont="1" applyFill="1" applyBorder="1" applyAlignment="1">
      <alignment horizontal="right"/>
    </xf>
    <xf numFmtId="0" fontId="22" fillId="0" borderId="0" xfId="0" applyFont="1"/>
    <xf numFmtId="0" fontId="5" fillId="2" borderId="15" xfId="0" applyFont="1" applyFill="1" applyBorder="1" applyAlignment="1">
      <alignment horizontal="right"/>
    </xf>
    <xf numFmtId="44" fontId="22" fillId="5" borderId="4" xfId="0" applyNumberFormat="1" applyFont="1" applyFill="1" applyBorder="1"/>
    <xf numFmtId="44" fontId="22" fillId="5" borderId="4" xfId="0" applyNumberFormat="1" applyFont="1" applyFill="1" applyBorder="1" applyAlignment="1">
      <alignment horizontal="center"/>
    </xf>
    <xf numFmtId="44" fontId="5" fillId="5" borderId="4" xfId="0" applyNumberFormat="1" applyFont="1" applyFill="1" applyBorder="1" applyAlignment="1">
      <alignment horizontal="center"/>
    </xf>
    <xf numFmtId="0" fontId="22" fillId="0" borderId="25" xfId="0" applyFont="1" applyBorder="1" applyAlignment="1">
      <alignment horizontal="center"/>
    </xf>
    <xf numFmtId="44" fontId="22" fillId="5" borderId="16" xfId="0" applyNumberFormat="1" applyFont="1" applyFill="1" applyBorder="1" applyAlignment="1">
      <alignment horizontal="center"/>
    </xf>
    <xf numFmtId="44" fontId="5" fillId="5" borderId="5" xfId="0" applyNumberFormat="1" applyFont="1" applyFill="1" applyBorder="1" applyAlignment="1">
      <alignment horizontal="center"/>
    </xf>
    <xf numFmtId="0" fontId="2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wrapText="1"/>
    </xf>
    <xf numFmtId="164" fontId="27"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0" fillId="0" borderId="1" xfId="0" applyFont="1" applyBorder="1" applyAlignment="1">
      <alignment vertical="center" wrapText="1"/>
    </xf>
    <xf numFmtId="0" fontId="10" fillId="0" borderId="0" xfId="0" applyFont="1"/>
    <xf numFmtId="0" fontId="10" fillId="0" borderId="0" xfId="0" applyFont="1" applyAlignment="1">
      <alignment horizontal="center" vertical="center"/>
    </xf>
    <xf numFmtId="0" fontId="28" fillId="0" borderId="0" xfId="0" applyFont="1"/>
    <xf numFmtId="0" fontId="10" fillId="2" borderId="4" xfId="0" applyFont="1" applyFill="1" applyBorder="1" applyAlignment="1">
      <alignment horizontal="right"/>
    </xf>
    <xf numFmtId="0" fontId="10" fillId="2" borderId="12" xfId="0" applyFont="1" applyFill="1" applyBorder="1" applyAlignment="1">
      <alignment horizontal="left"/>
    </xf>
    <xf numFmtId="0" fontId="13" fillId="5" borderId="4" xfId="0" applyFont="1" applyFill="1" applyBorder="1" applyAlignment="1">
      <alignment horizontal="left" vertical="center" wrapText="1"/>
    </xf>
    <xf numFmtId="0" fontId="14" fillId="5" borderId="6" xfId="0" applyFont="1" applyFill="1" applyBorder="1" applyAlignment="1">
      <alignment horizontal="center" vertical="center" wrapText="1"/>
    </xf>
    <xf numFmtId="0" fontId="16" fillId="3" borderId="15" xfId="0" applyFont="1" applyFill="1" applyBorder="1" applyAlignment="1">
      <alignment wrapText="1"/>
    </xf>
    <xf numFmtId="0" fontId="16" fillId="3" borderId="25" xfId="0" applyFont="1" applyFill="1" applyBorder="1" applyAlignment="1">
      <alignment wrapText="1"/>
    </xf>
    <xf numFmtId="4" fontId="16" fillId="8" borderId="25" xfId="0" applyNumberFormat="1" applyFont="1" applyFill="1" applyBorder="1" applyAlignment="1">
      <alignment wrapText="1"/>
    </xf>
    <xf numFmtId="4" fontId="16" fillId="8" borderId="26" xfId="0" applyNumberFormat="1" applyFont="1" applyFill="1" applyBorder="1" applyAlignment="1">
      <alignment wrapText="1"/>
    </xf>
    <xf numFmtId="44" fontId="29" fillId="4" borderId="4" xfId="0" applyNumberFormat="1" applyFont="1" applyFill="1" applyBorder="1" applyAlignment="1" applyProtection="1">
      <alignment horizontal="right" vertical="center" wrapText="1"/>
      <protection locked="0"/>
    </xf>
    <xf numFmtId="4" fontId="29" fillId="5" borderId="4" xfId="1" applyNumberFormat="1" applyFont="1" applyFill="1" applyBorder="1" applyAlignment="1" applyProtection="1">
      <alignment horizontal="center" vertical="center"/>
    </xf>
    <xf numFmtId="165" fontId="29" fillId="5" borderId="4" xfId="1" applyNumberFormat="1" applyFont="1" applyFill="1" applyBorder="1" applyAlignment="1" applyProtection="1">
      <alignment horizontal="right" vertical="center"/>
    </xf>
    <xf numFmtId="0" fontId="16" fillId="8" borderId="15" xfId="0" applyFont="1" applyFill="1" applyBorder="1" applyAlignment="1">
      <alignment wrapText="1"/>
    </xf>
    <xf numFmtId="0" fontId="16" fillId="8" borderId="25" xfId="0" applyFont="1" applyFill="1" applyBorder="1" applyAlignment="1">
      <alignment wrapText="1"/>
    </xf>
    <xf numFmtId="165" fontId="15" fillId="7" borderId="4" xfId="0" applyNumberFormat="1" applyFont="1" applyFill="1" applyBorder="1" applyAlignment="1">
      <alignment horizontal="center" vertical="center" wrapText="1"/>
    </xf>
    <xf numFmtId="0" fontId="6" fillId="0" borderId="0" xfId="0" applyFont="1" applyAlignment="1">
      <alignment vertical="top"/>
    </xf>
    <xf numFmtId="0" fontId="8" fillId="0" borderId="0" xfId="0" applyFont="1" applyAlignment="1">
      <alignment vertical="top"/>
    </xf>
    <xf numFmtId="0" fontId="5" fillId="0" borderId="0" xfId="0" applyFont="1"/>
    <xf numFmtId="0" fontId="30" fillId="0" borderId="0" xfId="0" applyFont="1" applyAlignment="1">
      <alignment horizontal="left"/>
    </xf>
    <xf numFmtId="0" fontId="2" fillId="2" borderId="27" xfId="0" applyFont="1" applyFill="1" applyBorder="1" applyAlignment="1">
      <alignment horizontal="left"/>
    </xf>
    <xf numFmtId="0" fontId="20" fillId="5" borderId="15" xfId="0" applyFont="1" applyFill="1" applyBorder="1" applyAlignment="1">
      <alignment horizontal="center" vertical="center" wrapText="1"/>
    </xf>
    <xf numFmtId="0" fontId="11" fillId="5" borderId="35" xfId="0" applyFont="1" applyFill="1" applyBorder="1" applyAlignment="1">
      <alignment horizontal="right"/>
    </xf>
    <xf numFmtId="0" fontId="2" fillId="0" borderId="0" xfId="0" applyFont="1" applyAlignment="1">
      <alignment horizontal="right"/>
    </xf>
    <xf numFmtId="0" fontId="2" fillId="2" borderId="36" xfId="0" applyFont="1" applyFill="1" applyBorder="1" applyAlignment="1">
      <alignment horizontal="left"/>
    </xf>
    <xf numFmtId="44" fontId="3" fillId="5" borderId="15" xfId="1" applyFont="1" applyFill="1" applyBorder="1" applyAlignment="1">
      <alignment horizontal="right" vertical="center" wrapText="1"/>
    </xf>
    <xf numFmtId="0" fontId="21" fillId="5" borderId="4" xfId="0" applyFont="1" applyFill="1" applyBorder="1" applyAlignment="1">
      <alignment horizontal="left" vertical="center" wrapText="1"/>
    </xf>
    <xf numFmtId="9" fontId="0" fillId="0" borderId="0" xfId="2" applyFont="1"/>
    <xf numFmtId="16" fontId="0" fillId="0" borderId="0" xfId="0" quotePrefix="1" applyNumberFormat="1"/>
    <xf numFmtId="44" fontId="0" fillId="0" borderId="0" xfId="1" applyFont="1"/>
    <xf numFmtId="44" fontId="32" fillId="4" borderId="4" xfId="1" applyFont="1" applyFill="1" applyBorder="1" applyAlignment="1">
      <alignment horizontal="right" vertical="center" wrapText="1"/>
    </xf>
    <xf numFmtId="44" fontId="32" fillId="5" borderId="4" xfId="1" applyFont="1" applyFill="1" applyBorder="1" applyAlignment="1">
      <alignment horizontal="right" vertical="center" wrapText="1"/>
    </xf>
    <xf numFmtId="0" fontId="33" fillId="0" borderId="0" xfId="0" applyFont="1"/>
    <xf numFmtId="0" fontId="0" fillId="5" borderId="4" xfId="0" applyFill="1" applyBorder="1" applyAlignment="1">
      <alignment horizontal="left" vertical="center" wrapText="1"/>
    </xf>
    <xf numFmtId="0" fontId="34" fillId="5" borderId="4" xfId="0" applyFont="1" applyFill="1" applyBorder="1" applyAlignment="1">
      <alignment horizontal="center" vertical="center" wrapText="1"/>
    </xf>
    <xf numFmtId="0" fontId="34" fillId="5" borderId="4" xfId="0" applyFont="1" applyFill="1" applyBorder="1" applyAlignment="1">
      <alignment horizontal="center" vertical="center"/>
    </xf>
    <xf numFmtId="0" fontId="2" fillId="5" borderId="4" xfId="0" applyFont="1" applyFill="1" applyBorder="1" applyAlignment="1">
      <alignment horizontal="center" vertical="center"/>
    </xf>
    <xf numFmtId="0" fontId="13" fillId="6" borderId="25" xfId="0" applyFont="1" applyFill="1" applyBorder="1" applyAlignment="1">
      <alignment vertical="center"/>
    </xf>
    <xf numFmtId="0" fontId="13" fillId="6" borderId="4" xfId="0" applyFont="1" applyFill="1" applyBorder="1" applyAlignment="1">
      <alignment vertical="center"/>
    </xf>
    <xf numFmtId="0" fontId="7" fillId="0" borderId="18" xfId="0" applyFont="1" applyBorder="1" applyAlignment="1">
      <alignment horizontal="center" vertical="top" wrapText="1"/>
    </xf>
    <xf numFmtId="0" fontId="7" fillId="0" borderId="20" xfId="0" applyFont="1" applyBorder="1" applyAlignment="1">
      <alignment horizontal="center" vertical="top" wrapText="1"/>
    </xf>
    <xf numFmtId="0" fontId="9" fillId="0" borderId="17" xfId="0" applyFont="1" applyBorder="1" applyAlignment="1">
      <alignment horizontal="left" vertical="top" wrapText="1"/>
    </xf>
    <xf numFmtId="0" fontId="9" fillId="0" borderId="19" xfId="0" applyFont="1" applyBorder="1" applyAlignment="1">
      <alignment horizontal="left" vertical="top" wrapText="1"/>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10" fillId="5" borderId="15" xfId="0" applyFont="1" applyFill="1" applyBorder="1" applyAlignment="1" applyProtection="1">
      <alignment horizontal="left" vertical="center" wrapText="1"/>
      <protection locked="0"/>
    </xf>
    <xf numFmtId="0" fontId="10"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center" vertical="center"/>
      <protection locked="0"/>
    </xf>
    <xf numFmtId="49" fontId="13" fillId="10" borderId="25" xfId="0" applyNumberFormat="1" applyFont="1" applyFill="1" applyBorder="1" applyAlignment="1" applyProtection="1">
      <alignment horizontal="center" vertical="center"/>
      <protection locked="0"/>
    </xf>
    <xf numFmtId="49" fontId="13" fillId="10" borderId="26" xfId="0" applyNumberFormat="1" applyFont="1" applyFill="1" applyBorder="1" applyAlignment="1" applyProtection="1">
      <alignment horizontal="center" vertical="center"/>
      <protection locked="0"/>
    </xf>
    <xf numFmtId="0" fontId="6" fillId="0" borderId="0" xfId="0" applyFont="1" applyAlignment="1">
      <alignment horizontal="left" vertical="top"/>
    </xf>
    <xf numFmtId="0" fontId="0" fillId="0" borderId="0" xfId="0" applyAlignment="1">
      <alignment horizontal="left" vertical="top"/>
    </xf>
    <xf numFmtId="0" fontId="8" fillId="0" borderId="0" xfId="0" applyFont="1" applyAlignment="1">
      <alignment horizontal="left" vertical="top"/>
    </xf>
    <xf numFmtId="0" fontId="11" fillId="5" borderId="9" xfId="0" applyFont="1" applyFill="1" applyBorder="1" applyAlignment="1">
      <alignment horizontal="right"/>
    </xf>
    <xf numFmtId="0" fontId="11" fillId="5" borderId="10" xfId="0" applyFont="1" applyFill="1" applyBorder="1" applyAlignment="1">
      <alignment horizontal="right"/>
    </xf>
    <xf numFmtId="0" fontId="2" fillId="0" borderId="6" xfId="0" applyFont="1" applyBorder="1" applyAlignment="1">
      <alignment horizontal="right"/>
    </xf>
    <xf numFmtId="0" fontId="2" fillId="0" borderId="27" xfId="0" applyFont="1" applyBorder="1" applyAlignment="1">
      <alignment horizontal="right"/>
    </xf>
    <xf numFmtId="0" fontId="13" fillId="10" borderId="15" xfId="0" applyFont="1" applyFill="1" applyBorder="1" applyAlignment="1" applyProtection="1">
      <alignment horizontal="center" vertical="center"/>
      <protection locked="0"/>
    </xf>
    <xf numFmtId="0" fontId="13" fillId="10" borderId="25" xfId="0" applyFont="1" applyFill="1" applyBorder="1" applyAlignment="1" applyProtection="1">
      <alignment horizontal="center" vertical="center"/>
      <protection locked="0"/>
    </xf>
    <xf numFmtId="0" fontId="13" fillId="10" borderId="26" xfId="0" applyFont="1" applyFill="1" applyBorder="1" applyAlignment="1" applyProtection="1">
      <alignment horizontal="center" vertical="center"/>
      <protection locked="0"/>
    </xf>
    <xf numFmtId="9" fontId="13" fillId="5" borderId="25" xfId="0" applyNumberFormat="1" applyFont="1" applyFill="1" applyBorder="1" applyAlignment="1">
      <alignment horizontal="right" wrapText="1"/>
    </xf>
    <xf numFmtId="0" fontId="15" fillId="11" borderId="15" xfId="0" applyFont="1" applyFill="1" applyBorder="1" applyAlignment="1" applyProtection="1">
      <alignment horizontal="left" vertical="center" wrapText="1"/>
      <protection locked="0"/>
    </xf>
    <xf numFmtId="0" fontId="15" fillId="11" borderId="25" xfId="0" applyFont="1" applyFill="1" applyBorder="1" applyAlignment="1" applyProtection="1">
      <alignment horizontal="left" vertical="center" wrapText="1"/>
      <protection locked="0"/>
    </xf>
    <xf numFmtId="0" fontId="15" fillId="11" borderId="26" xfId="0" applyFont="1" applyFill="1" applyBorder="1" applyAlignment="1" applyProtection="1">
      <alignment horizontal="left" vertical="center" wrapText="1"/>
      <protection locked="0"/>
    </xf>
    <xf numFmtId="0" fontId="13" fillId="5" borderId="15" xfId="0" applyFont="1" applyFill="1" applyBorder="1" applyAlignment="1" applyProtection="1">
      <alignment horizontal="left" vertical="center" wrapText="1"/>
      <protection locked="0"/>
    </xf>
    <xf numFmtId="0" fontId="13"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left" vertical="center"/>
      <protection locked="0"/>
    </xf>
    <xf numFmtId="49" fontId="13" fillId="10" borderId="25" xfId="0" applyNumberFormat="1" applyFont="1" applyFill="1" applyBorder="1" applyAlignment="1" applyProtection="1">
      <alignment horizontal="left" vertical="center"/>
      <protection locked="0"/>
    </xf>
    <xf numFmtId="49" fontId="13" fillId="10" borderId="26" xfId="0" applyNumberFormat="1" applyFont="1" applyFill="1" applyBorder="1" applyAlignment="1" applyProtection="1">
      <alignment horizontal="left" vertical="center"/>
      <protection locked="0"/>
    </xf>
    <xf numFmtId="0" fontId="14" fillId="5" borderId="15" xfId="0" applyFont="1" applyFill="1" applyBorder="1" applyAlignment="1">
      <alignment horizontal="center" vertical="center" wrapText="1"/>
    </xf>
    <xf numFmtId="0" fontId="14" fillId="5" borderId="26"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25"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5" fillId="5" borderId="15" xfId="0" applyFont="1" applyFill="1" applyBorder="1" applyAlignment="1" applyProtection="1">
      <alignment horizontal="center" vertical="center" wrapText="1"/>
      <protection locked="0"/>
    </xf>
    <xf numFmtId="0" fontId="15" fillId="5" borderId="25" xfId="0" applyFont="1" applyFill="1" applyBorder="1" applyAlignment="1" applyProtection="1">
      <alignment horizontal="center" vertical="center" wrapText="1"/>
      <protection locked="0"/>
    </xf>
    <xf numFmtId="0" fontId="15" fillId="5" borderId="26" xfId="0" applyFont="1" applyFill="1" applyBorder="1" applyAlignment="1" applyProtection="1">
      <alignment horizontal="center" vertical="center" wrapText="1"/>
      <protection locked="0"/>
    </xf>
    <xf numFmtId="0" fontId="13" fillId="5" borderId="4" xfId="0" applyFont="1" applyFill="1" applyBorder="1" applyAlignment="1">
      <alignment horizontal="center" vertical="center" wrapText="1"/>
    </xf>
    <xf numFmtId="0" fontId="13" fillId="5" borderId="15" xfId="0" applyFont="1" applyFill="1" applyBorder="1" applyAlignment="1">
      <alignment horizontal="right" vertical="center" wrapText="1"/>
    </xf>
    <xf numFmtId="0" fontId="13" fillId="5" borderId="25" xfId="0" applyFont="1" applyFill="1" applyBorder="1" applyAlignment="1">
      <alignment horizontal="right" vertical="center" wrapText="1"/>
    </xf>
    <xf numFmtId="0" fontId="13" fillId="5" borderId="26" xfId="0" applyFont="1" applyFill="1" applyBorder="1" applyAlignment="1">
      <alignment horizontal="right" vertical="center" wrapText="1"/>
    </xf>
    <xf numFmtId="0" fontId="19" fillId="5" borderId="30" xfId="0" applyFont="1" applyFill="1" applyBorder="1" applyAlignment="1">
      <alignment horizontal="center" vertical="center" wrapText="1"/>
    </xf>
    <xf numFmtId="0" fontId="19" fillId="5" borderId="0" xfId="0" applyFont="1" applyFill="1" applyAlignment="1">
      <alignment horizontal="center" vertical="center" wrapText="1"/>
    </xf>
    <xf numFmtId="0" fontId="16" fillId="5" borderId="29" xfId="0" applyFont="1" applyFill="1" applyBorder="1" applyAlignment="1">
      <alignment horizontal="center" vertical="center" wrapText="1"/>
    </xf>
    <xf numFmtId="0" fontId="16" fillId="5" borderId="28" xfId="0" applyFont="1" applyFill="1" applyBorder="1" applyAlignment="1">
      <alignment horizontal="center" vertical="center" wrapText="1"/>
    </xf>
    <xf numFmtId="9" fontId="17" fillId="5" borderId="31" xfId="1" applyNumberFormat="1" applyFont="1" applyFill="1" applyBorder="1" applyAlignment="1" applyProtection="1">
      <alignment horizontal="center" vertical="center" wrapText="1"/>
      <protection locked="0"/>
    </xf>
    <xf numFmtId="9" fontId="17" fillId="5" borderId="29" xfId="1" applyNumberFormat="1" applyFont="1" applyFill="1" applyBorder="1" applyAlignment="1" applyProtection="1">
      <alignment horizontal="center" vertical="center" wrapText="1"/>
      <protection locked="0"/>
    </xf>
    <xf numFmtId="9" fontId="17" fillId="5" borderId="28" xfId="1" applyNumberFormat="1" applyFont="1" applyFill="1" applyBorder="1" applyAlignment="1" applyProtection="1">
      <alignment horizontal="center" vertical="center" wrapText="1"/>
      <protection locked="0"/>
    </xf>
    <xf numFmtId="0" fontId="19" fillId="5" borderId="23" xfId="0" applyFont="1" applyFill="1" applyBorder="1" applyAlignment="1">
      <alignment horizontal="center" vertical="center" wrapText="1"/>
    </xf>
    <xf numFmtId="0" fontId="19" fillId="5" borderId="16"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16" fillId="5" borderId="4" xfId="0" applyFont="1" applyFill="1" applyBorder="1" applyAlignment="1">
      <alignment horizontal="center" vertical="center" wrapText="1"/>
    </xf>
    <xf numFmtId="0" fontId="34" fillId="5" borderId="4" xfId="0" applyFont="1" applyFill="1" applyBorder="1" applyAlignment="1">
      <alignment horizontal="center" wrapText="1"/>
    </xf>
    <xf numFmtId="0" fontId="2" fillId="5" borderId="4" xfId="0" applyFont="1" applyFill="1" applyBorder="1" applyAlignment="1">
      <alignment horizontal="right" vertical="center"/>
    </xf>
    <xf numFmtId="0" fontId="34" fillId="5" borderId="29" xfId="0" applyFont="1" applyFill="1" applyBorder="1" applyAlignment="1">
      <alignment horizontal="center" vertical="center"/>
    </xf>
    <xf numFmtId="0" fontId="34" fillId="5" borderId="6" xfId="0" applyFont="1" applyFill="1" applyBorder="1" applyAlignment="1">
      <alignment horizontal="center" vertical="center"/>
    </xf>
    <xf numFmtId="0" fontId="7" fillId="0" borderId="17" xfId="0" applyFont="1" applyBorder="1" applyAlignment="1">
      <alignment horizontal="center" vertical="top" wrapText="1"/>
    </xf>
    <xf numFmtId="0" fontId="7" fillId="0" borderId="21" xfId="0" applyFont="1" applyBorder="1" applyAlignment="1">
      <alignment horizontal="center" vertical="top" wrapText="1"/>
    </xf>
    <xf numFmtId="0" fontId="34" fillId="5" borderId="4" xfId="0" applyFont="1" applyFill="1" applyBorder="1" applyAlignment="1">
      <alignment horizontal="center"/>
    </xf>
    <xf numFmtId="0" fontId="29" fillId="5" borderId="15" xfId="0" applyFont="1" applyFill="1" applyBorder="1" applyAlignment="1" applyProtection="1">
      <alignment horizontal="left" vertical="center" wrapText="1"/>
      <protection locked="0"/>
    </xf>
    <xf numFmtId="0" fontId="29" fillId="5" borderId="26" xfId="0" applyFont="1" applyFill="1" applyBorder="1" applyAlignment="1" applyProtection="1">
      <alignment horizontal="left" vertical="center" wrapText="1"/>
      <protection locked="0"/>
    </xf>
    <xf numFmtId="0" fontId="15" fillId="5" borderId="15" xfId="0" applyFont="1" applyFill="1" applyBorder="1" applyAlignment="1">
      <alignment horizontal="right" vertical="center" wrapText="1"/>
    </xf>
    <xf numFmtId="0" fontId="15" fillId="5" borderId="25" xfId="0" applyFont="1" applyFill="1" applyBorder="1" applyAlignment="1">
      <alignment horizontal="right" vertical="center" wrapText="1"/>
    </xf>
    <xf numFmtId="0" fontId="15" fillId="5" borderId="26" xfId="0" applyFont="1" applyFill="1" applyBorder="1" applyAlignment="1">
      <alignment horizontal="right" vertical="center" wrapText="1"/>
    </xf>
    <xf numFmtId="0" fontId="12" fillId="3" borderId="15" xfId="0" applyFont="1" applyFill="1" applyBorder="1"/>
    <xf numFmtId="0" fontId="12" fillId="3" borderId="25" xfId="0" applyFont="1" applyFill="1" applyBorder="1"/>
    <xf numFmtId="0" fontId="12" fillId="3" borderId="26" xfId="0" applyFont="1" applyFill="1" applyBorder="1"/>
    <xf numFmtId="0" fontId="15" fillId="11" borderId="23" xfId="0" applyFont="1" applyFill="1" applyBorder="1" applyAlignment="1">
      <alignment horizontal="left" vertical="center" wrapText="1"/>
    </xf>
    <xf numFmtId="0" fontId="15" fillId="11" borderId="24"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3" fillId="6" borderId="25" xfId="0" applyFont="1" applyFill="1" applyBorder="1" applyAlignment="1">
      <alignment horizontal="left" vertical="center"/>
    </xf>
    <xf numFmtId="0" fontId="13" fillId="6" borderId="26" xfId="0" applyFont="1" applyFill="1" applyBorder="1" applyAlignment="1">
      <alignment horizontal="left" vertical="center"/>
    </xf>
  </cellXfs>
  <cellStyles count="3">
    <cellStyle name="Currency" xfId="1" builtinId="4"/>
    <cellStyle name="Normal" xfId="0" builtinId="0"/>
    <cellStyle name="Percent" xfId="2" builtinId="5"/>
  </cellStyles>
  <dxfs count="2">
    <dxf>
      <font>
        <b val="0"/>
        <i val="0"/>
        <strike val="0"/>
        <u val="none"/>
        <color theme="9" tint="0.79998168889431442"/>
      </font>
      <fill>
        <patternFill patternType="solid">
          <fgColor indexed="64"/>
          <bgColor theme="9" tint="0.79998168889431442"/>
        </patternFill>
      </fill>
    </dxf>
    <dxf>
      <font>
        <color rgb="FF9C0006"/>
      </font>
      <fill>
        <patternFill>
          <bgColor rgb="FFFFC7CE"/>
        </patternFill>
      </fill>
    </dxf>
  </dxfs>
  <tableStyles count="0" defaultTableStyle="TableStyleMedium2" defaultPivotStyle="PivotStyleLight16"/>
  <colors>
    <mruColors>
      <color rgb="FFFFFFC3"/>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puc.sharepoint.com/Users/samit.wangnoo/AppData/Local/Microsoft/Windows/INetCache/Content.Outlook/U67KD8C8/IFB%2019-025%20-%20Optimum%20Technology%20-%20Volume%202%20-%20Exhibit%2023%20Cost%20Workbook_Addendum%202_BAF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rtontwin\SkyDrive\CDE\Final%20RFP\RFP%20CDE%206110-99%20Cost%20Workbook%20Final%20Addendum%20%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1 Cost Workbook Summary"/>
      <sheetName val="F.2 SW Costs"/>
      <sheetName val="F.3 OTech Costs"/>
      <sheetName val="F.4 Deliverables"/>
      <sheetName val="F.5 MO Reqts Costs"/>
      <sheetName val="F.6 Required M&amp;O Cost"/>
      <sheetName val="F.7 Support Rates"/>
    </sheetNames>
    <sheetDataSet>
      <sheetData sheetId="0">
        <row r="3">
          <cell r="D3" t="str">
            <v>kkkkkk</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5690-6F6A-4033-BD9A-ED51594143DC}">
  <dimension ref="A1:G19"/>
  <sheetViews>
    <sheetView topLeftCell="B1" zoomScale="90" zoomScaleNormal="90" workbookViewId="0">
      <selection activeCell="H7" sqref="H7"/>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6" width="18.140625" customWidth="1"/>
    <col min="7" max="7" width="19.42578125" customWidth="1"/>
    <col min="8" max="8" width="14" customWidth="1"/>
  </cols>
  <sheetData>
    <row r="1" spans="1:7" ht="24" customHeight="1" x14ac:dyDescent="0.35">
      <c r="B1" s="69" t="s">
        <v>16</v>
      </c>
      <c r="C1" s="70" t="s">
        <v>45</v>
      </c>
      <c r="F1" s="120" t="str">
        <f>'Cover Page'!A2</f>
        <v>RFP# 2025-002</v>
      </c>
      <c r="G1" s="121"/>
    </row>
    <row r="2" spans="1:7" ht="24" customHeight="1" x14ac:dyDescent="0.35">
      <c r="B2" s="69" t="str">
        <f>'Cover Page'!A3</f>
        <v>EXHIBIT D - COST WORKBOOK</v>
      </c>
      <c r="C2" s="71"/>
      <c r="F2" s="122" t="s">
        <v>64</v>
      </c>
      <c r="G2" s="122"/>
    </row>
    <row r="3" spans="1:7" s="8" customFormat="1" ht="30" customHeight="1" x14ac:dyDescent="0.2">
      <c r="A3" s="115" t="s">
        <v>14</v>
      </c>
      <c r="B3" s="116"/>
      <c r="C3" s="117" t="s">
        <v>25</v>
      </c>
      <c r="D3" s="118"/>
      <c r="E3" s="118"/>
      <c r="F3" s="118"/>
      <c r="G3" s="119"/>
    </row>
    <row r="5" spans="1:7" ht="24.95" customHeight="1" x14ac:dyDescent="0.35">
      <c r="C5" s="54" t="s">
        <v>53</v>
      </c>
      <c r="D5" s="57">
        <f>'SaaS Software'!H6</f>
        <v>0</v>
      </c>
    </row>
    <row r="6" spans="1:7" ht="24.95" customHeight="1" x14ac:dyDescent="0.35">
      <c r="C6" s="54" t="s">
        <v>54</v>
      </c>
      <c r="D6" s="58">
        <f>'SaaS Software'!H7</f>
        <v>0</v>
      </c>
    </row>
    <row r="7" spans="1:7" ht="24.95" customHeight="1" x14ac:dyDescent="0.35">
      <c r="C7" s="72" t="s">
        <v>46</v>
      </c>
      <c r="D7" s="58">
        <f>'Deliverables Payment Milestones'!F6</f>
        <v>0</v>
      </c>
    </row>
    <row r="8" spans="1:7" ht="24.95" customHeight="1" x14ac:dyDescent="0.35">
      <c r="C8" s="72" t="s">
        <v>55</v>
      </c>
      <c r="D8" s="58">
        <f>SUM(D5:D7)</f>
        <v>0</v>
      </c>
    </row>
    <row r="9" spans="1:7" ht="24.95" customHeight="1" x14ac:dyDescent="0.35">
      <c r="C9" s="54" t="s">
        <v>96</v>
      </c>
      <c r="D9" s="58">
        <f>D8*0.1</f>
        <v>0</v>
      </c>
    </row>
    <row r="10" spans="1:7" ht="24.95" customHeight="1" x14ac:dyDescent="0.35">
      <c r="C10" s="72" t="s">
        <v>56</v>
      </c>
      <c r="D10" s="59">
        <f>SUM(D8:D9)</f>
        <v>0</v>
      </c>
    </row>
    <row r="11" spans="1:7" ht="24.95" customHeight="1" x14ac:dyDescent="0.35">
      <c r="C11" s="55"/>
      <c r="D11" s="60"/>
    </row>
    <row r="12" spans="1:7" ht="24.95" customHeight="1" x14ac:dyDescent="0.35">
      <c r="C12" s="54" t="s">
        <v>47</v>
      </c>
      <c r="D12" s="61">
        <f>'SaaS Software'!H15+'SaaS Software'!H22</f>
        <v>0</v>
      </c>
    </row>
    <row r="13" spans="1:7" ht="24.95" customHeight="1" thickBot="1" x14ac:dyDescent="0.4">
      <c r="C13" s="54" t="s">
        <v>113</v>
      </c>
      <c r="D13" s="61">
        <f>'M&amp;O'!H7</f>
        <v>0</v>
      </c>
    </row>
    <row r="14" spans="1:7" ht="24.95" customHeight="1" thickBot="1" x14ac:dyDescent="0.4">
      <c r="C14" s="56" t="s">
        <v>13</v>
      </c>
      <c r="D14" s="62">
        <f>D10+D12+D13</f>
        <v>0</v>
      </c>
    </row>
    <row r="15" spans="1:7" ht="15" customHeight="1" x14ac:dyDescent="0.25"/>
    <row r="16" spans="1:7" ht="15" customHeight="1" x14ac:dyDescent="0.25"/>
    <row r="17" spans="2:7" ht="15" customHeight="1" thickBot="1" x14ac:dyDescent="0.3"/>
    <row r="18" spans="2:7" ht="164.25" customHeight="1" x14ac:dyDescent="0.25">
      <c r="B18" s="109" t="s">
        <v>15</v>
      </c>
      <c r="C18" s="111" t="s">
        <v>98</v>
      </c>
      <c r="D18" s="111"/>
      <c r="E18" s="111"/>
      <c r="F18" s="111"/>
      <c r="G18" s="112"/>
    </row>
    <row r="19" spans="2:7" ht="72" customHeight="1" thickBot="1" x14ac:dyDescent="0.3">
      <c r="B19" s="110"/>
      <c r="C19" s="113"/>
      <c r="D19" s="113"/>
      <c r="E19" s="113"/>
      <c r="F19" s="113"/>
      <c r="G19" s="114"/>
    </row>
  </sheetData>
  <mergeCells count="6">
    <mergeCell ref="B18:B19"/>
    <mergeCell ref="C18:G19"/>
    <mergeCell ref="A3:B3"/>
    <mergeCell ref="C3:G3"/>
    <mergeCell ref="F1:G1"/>
    <mergeCell ref="F2:G2"/>
  </mergeCells>
  <pageMargins left="0.7" right="0.7" top="0.75" bottom="0.7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8904E-767F-4243-8114-EFC22D3DB2DE}">
  <dimension ref="A1:A12"/>
  <sheetViews>
    <sheetView workbookViewId="0">
      <selection activeCell="H7" sqref="H7"/>
    </sheetView>
  </sheetViews>
  <sheetFormatPr defaultColWidth="8.7109375" defaultRowHeight="15" x14ac:dyDescent="0.25"/>
  <cols>
    <col min="1" max="1" width="128.28515625" customWidth="1"/>
  </cols>
  <sheetData>
    <row r="1" spans="1:1" x14ac:dyDescent="0.25">
      <c r="A1" s="2"/>
    </row>
    <row r="2" spans="1:1" ht="24" customHeight="1" x14ac:dyDescent="0.25">
      <c r="A2" s="63" t="s">
        <v>95</v>
      </c>
    </row>
    <row r="3" spans="1:1" ht="69" customHeight="1" x14ac:dyDescent="0.25">
      <c r="A3" s="63" t="s">
        <v>100</v>
      </c>
    </row>
    <row r="4" spans="1:1" ht="28.5" customHeight="1" x14ac:dyDescent="0.25">
      <c r="A4" s="64" t="s">
        <v>0</v>
      </c>
    </row>
    <row r="5" spans="1:1" ht="25.5" customHeight="1" x14ac:dyDescent="0.3">
      <c r="A5" s="65" t="s">
        <v>59</v>
      </c>
    </row>
    <row r="6" spans="1:1" ht="51.75" customHeight="1" x14ac:dyDescent="0.25">
      <c r="A6" s="66" t="s">
        <v>12</v>
      </c>
    </row>
    <row r="7" spans="1:1" ht="28.5" customHeight="1" x14ac:dyDescent="0.25">
      <c r="A7" s="64" t="s">
        <v>1</v>
      </c>
    </row>
    <row r="8" spans="1:1" ht="48" customHeight="1" x14ac:dyDescent="0.25">
      <c r="A8" s="67" t="s">
        <v>2</v>
      </c>
    </row>
    <row r="9" spans="1:1" ht="42.75" customHeight="1" x14ac:dyDescent="0.25">
      <c r="A9" s="64" t="s">
        <v>19</v>
      </c>
    </row>
    <row r="10" spans="1:1" ht="48.75" customHeight="1" x14ac:dyDescent="0.25">
      <c r="A10" s="64" t="s">
        <v>17</v>
      </c>
    </row>
    <row r="11" spans="1:1" ht="49.5" customHeight="1" x14ac:dyDescent="0.25">
      <c r="A11" s="64" t="s">
        <v>18</v>
      </c>
    </row>
    <row r="12" spans="1:1" ht="81.75" customHeight="1" x14ac:dyDescent="0.25">
      <c r="A12" s="68" t="s">
        <v>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8E48-8B8A-41A1-9A99-D6DD7A7BB2D4}">
  <dimension ref="A1:K25"/>
  <sheetViews>
    <sheetView topLeftCell="B1" zoomScale="90" zoomScaleNormal="90" workbookViewId="0">
      <selection activeCell="H7" sqref="H7"/>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7" width="18.140625" customWidth="1"/>
    <col min="8" max="8" width="19.42578125" customWidth="1"/>
    <col min="9" max="9" width="14" customWidth="1"/>
  </cols>
  <sheetData>
    <row r="1" spans="1:9" ht="24" customHeight="1" x14ac:dyDescent="0.35">
      <c r="B1" s="69" t="s">
        <v>16</v>
      </c>
      <c r="C1" s="70" t="s">
        <v>45</v>
      </c>
      <c r="F1" s="120" t="str">
        <f>'Cover Page'!A2</f>
        <v>RFP# 2025-002</v>
      </c>
      <c r="G1" s="120"/>
      <c r="H1" s="121"/>
    </row>
    <row r="2" spans="1:9" ht="24" customHeight="1" x14ac:dyDescent="0.35">
      <c r="B2" s="69" t="str">
        <f>Summary!B2</f>
        <v>EXHIBIT D - COST WORKBOOK</v>
      </c>
      <c r="C2" s="71"/>
      <c r="F2" s="122" t="str">
        <f>Summary!F2</f>
        <v>DCC LIMSR</v>
      </c>
      <c r="G2" s="122"/>
      <c r="H2" s="122"/>
    </row>
    <row r="3" spans="1:9" s="8" customFormat="1" ht="30" customHeight="1" thickBot="1" x14ac:dyDescent="0.25">
      <c r="A3" s="115" t="s">
        <v>14</v>
      </c>
      <c r="B3" s="116"/>
      <c r="C3" s="127" t="s">
        <v>25</v>
      </c>
      <c r="D3" s="128"/>
      <c r="E3" s="128"/>
      <c r="F3" s="128"/>
      <c r="G3" s="128"/>
      <c r="H3" s="129"/>
    </row>
    <row r="4" spans="1:9" ht="30.95" customHeight="1" x14ac:dyDescent="0.35">
      <c r="B4" s="50" t="s">
        <v>22</v>
      </c>
      <c r="C4" s="4"/>
      <c r="D4" s="4"/>
      <c r="E4" s="4"/>
      <c r="F4" s="4"/>
      <c r="G4" s="90"/>
      <c r="H4" s="53"/>
    </row>
    <row r="5" spans="1:9" ht="30" x14ac:dyDescent="0.25">
      <c r="B5" s="41" t="s">
        <v>7</v>
      </c>
      <c r="C5" s="42" t="s">
        <v>4</v>
      </c>
      <c r="D5" s="42" t="s">
        <v>5</v>
      </c>
      <c r="E5" s="42" t="s">
        <v>21</v>
      </c>
      <c r="F5" s="42" t="s">
        <v>60</v>
      </c>
      <c r="G5" s="91" t="s">
        <v>57</v>
      </c>
      <c r="H5" s="43" t="s">
        <v>6</v>
      </c>
    </row>
    <row r="6" spans="1:9" ht="18" customHeight="1" x14ac:dyDescent="0.25">
      <c r="B6" s="44" t="s">
        <v>20</v>
      </c>
      <c r="C6" s="45" t="s">
        <v>61</v>
      </c>
      <c r="D6" s="46" t="s">
        <v>9</v>
      </c>
      <c r="E6" s="47">
        <v>20</v>
      </c>
      <c r="F6" s="48"/>
      <c r="G6" s="95">
        <f>(E6*F6)/12</f>
        <v>0</v>
      </c>
      <c r="H6" s="49">
        <f>E6*F6</f>
        <v>0</v>
      </c>
    </row>
    <row r="7" spans="1:9" ht="17.25" x14ac:dyDescent="0.25">
      <c r="B7" s="44" t="s">
        <v>20</v>
      </c>
      <c r="C7" s="45" t="s">
        <v>61</v>
      </c>
      <c r="D7" s="46" t="s">
        <v>8</v>
      </c>
      <c r="E7" s="47">
        <v>20</v>
      </c>
      <c r="F7" s="48"/>
      <c r="G7" s="95">
        <f>(E7*F7)/12</f>
        <v>0</v>
      </c>
      <c r="H7" s="49">
        <f t="shared" ref="H7" si="0">E7*F7</f>
        <v>0</v>
      </c>
    </row>
    <row r="8" spans="1:9" ht="27" customHeight="1" thickBot="1" x14ac:dyDescent="0.35">
      <c r="B8" s="123" t="s">
        <v>11</v>
      </c>
      <c r="C8" s="124"/>
      <c r="D8" s="124"/>
      <c r="E8" s="124"/>
      <c r="F8" s="124"/>
      <c r="G8" s="92"/>
      <c r="H8" s="52">
        <f>SUM(H6:H7)</f>
        <v>0</v>
      </c>
      <c r="I8" s="3"/>
    </row>
    <row r="9" spans="1:9" ht="15" customHeight="1" thickBot="1" x14ac:dyDescent="0.3">
      <c r="B9" s="125"/>
      <c r="C9" s="125"/>
      <c r="D9" s="125"/>
      <c r="E9" s="125"/>
      <c r="F9" s="126"/>
      <c r="G9" s="93"/>
      <c r="H9" s="39"/>
    </row>
    <row r="10" spans="1:9" ht="30.95" customHeight="1" x14ac:dyDescent="0.35">
      <c r="B10" s="73" t="s">
        <v>48</v>
      </c>
      <c r="C10" s="5"/>
      <c r="D10" s="5"/>
      <c r="E10" s="5"/>
      <c r="F10" s="5"/>
      <c r="G10" s="94"/>
      <c r="H10" s="6"/>
    </row>
    <row r="11" spans="1:9" ht="30" x14ac:dyDescent="0.25">
      <c r="B11" s="41" t="s">
        <v>7</v>
      </c>
      <c r="C11" s="42" t="s">
        <v>4</v>
      </c>
      <c r="D11" s="42" t="s">
        <v>5</v>
      </c>
      <c r="E11" s="42" t="s">
        <v>21</v>
      </c>
      <c r="F11" s="42" t="str">
        <f>F5</f>
        <v>Unit (Per User) Cost</v>
      </c>
      <c r="G11" s="91" t="str">
        <f>G5</f>
        <v>Monthly Rate</v>
      </c>
      <c r="H11" s="43" t="s">
        <v>6</v>
      </c>
    </row>
    <row r="12" spans="1:9" ht="17.25" x14ac:dyDescent="0.25">
      <c r="B12" s="44" t="s">
        <v>20</v>
      </c>
      <c r="C12" s="45" t="str">
        <f>C7</f>
        <v>SaaS Agreement for the LIMSR (SaaS) solution</v>
      </c>
      <c r="D12" s="46" t="s">
        <v>10</v>
      </c>
      <c r="E12" s="47">
        <v>20</v>
      </c>
      <c r="F12" s="48"/>
      <c r="G12" s="95">
        <f t="shared" ref="G12:G14" si="1">(E12*F12)/12</f>
        <v>0</v>
      </c>
      <c r="H12" s="49">
        <f t="shared" ref="H12:H14" si="2">E12*F12</f>
        <v>0</v>
      </c>
    </row>
    <row r="13" spans="1:9" ht="17.25" x14ac:dyDescent="0.25">
      <c r="B13" s="44" t="s">
        <v>20</v>
      </c>
      <c r="C13" s="45" t="str">
        <f>C12</f>
        <v>SaaS Agreement for the LIMSR (SaaS) solution</v>
      </c>
      <c r="D13" s="46" t="s">
        <v>23</v>
      </c>
      <c r="E13" s="47">
        <v>20</v>
      </c>
      <c r="F13" s="48"/>
      <c r="G13" s="95">
        <f t="shared" si="1"/>
        <v>0</v>
      </c>
      <c r="H13" s="49">
        <f t="shared" si="2"/>
        <v>0</v>
      </c>
    </row>
    <row r="14" spans="1:9" ht="17.25" x14ac:dyDescent="0.25">
      <c r="B14" s="44" t="s">
        <v>20</v>
      </c>
      <c r="C14" s="45" t="str">
        <f>C13</f>
        <v>SaaS Agreement for the LIMSR (SaaS) solution</v>
      </c>
      <c r="D14" s="46" t="s">
        <v>24</v>
      </c>
      <c r="E14" s="47">
        <v>20</v>
      </c>
      <c r="F14" s="48"/>
      <c r="G14" s="95">
        <f t="shared" si="1"/>
        <v>0</v>
      </c>
      <c r="H14" s="49">
        <f t="shared" si="2"/>
        <v>0</v>
      </c>
    </row>
    <row r="15" spans="1:9" ht="29.25" customHeight="1" thickBot="1" x14ac:dyDescent="0.35">
      <c r="B15" s="123" t="s">
        <v>26</v>
      </c>
      <c r="C15" s="124"/>
      <c r="D15" s="124"/>
      <c r="E15" s="124"/>
      <c r="F15" s="124"/>
      <c r="G15" s="92"/>
      <c r="H15" s="52">
        <f>SUM(H12:H14)</f>
        <v>0</v>
      </c>
      <c r="I15" s="3"/>
    </row>
    <row r="16" spans="1:9" ht="15.75" thickBot="1" x14ac:dyDescent="0.3"/>
    <row r="17" spans="2:11" ht="30.95" customHeight="1" x14ac:dyDescent="0.35">
      <c r="B17" s="73" t="s">
        <v>65</v>
      </c>
      <c r="C17" s="5"/>
      <c r="D17" s="5"/>
      <c r="E17" s="5"/>
      <c r="F17" s="5"/>
      <c r="G17" s="94"/>
      <c r="H17" s="6"/>
    </row>
    <row r="18" spans="2:11" ht="30" x14ac:dyDescent="0.25">
      <c r="B18" s="41" t="s">
        <v>7</v>
      </c>
      <c r="C18" s="42" t="s">
        <v>4</v>
      </c>
      <c r="D18" s="42" t="s">
        <v>5</v>
      </c>
      <c r="E18" s="42" t="s">
        <v>21</v>
      </c>
      <c r="F18" s="42" t="s">
        <v>66</v>
      </c>
      <c r="G18" s="91" t="str">
        <f>G11</f>
        <v>Monthly Rate</v>
      </c>
      <c r="H18" s="43" t="s">
        <v>6</v>
      </c>
    </row>
    <row r="19" spans="2:11" ht="123" customHeight="1" x14ac:dyDescent="0.25">
      <c r="B19" s="44" t="s">
        <v>20</v>
      </c>
      <c r="C19" s="96" t="s">
        <v>69</v>
      </c>
      <c r="D19" s="46" t="s">
        <v>67</v>
      </c>
      <c r="E19" s="47">
        <v>5</v>
      </c>
      <c r="F19" s="48"/>
      <c r="G19" s="95">
        <f t="shared" ref="G19:G21" si="3">(E19*F19)/12</f>
        <v>0</v>
      </c>
      <c r="H19" s="49">
        <f t="shared" ref="H19:H21" si="4">E19*F19</f>
        <v>0</v>
      </c>
      <c r="I19" s="97"/>
      <c r="J19" s="98"/>
      <c r="K19" s="99"/>
    </row>
    <row r="20" spans="2:11" ht="122.25" customHeight="1" x14ac:dyDescent="0.25">
      <c r="B20" s="44" t="s">
        <v>20</v>
      </c>
      <c r="C20" s="96" t="s">
        <v>70</v>
      </c>
      <c r="D20" s="46" t="s">
        <v>67</v>
      </c>
      <c r="E20" s="47">
        <v>10</v>
      </c>
      <c r="F20" s="48"/>
      <c r="G20" s="95">
        <f t="shared" si="3"/>
        <v>0</v>
      </c>
      <c r="H20" s="49">
        <f t="shared" si="4"/>
        <v>0</v>
      </c>
      <c r="I20" s="3"/>
      <c r="J20" s="23"/>
    </row>
    <row r="21" spans="2:11" ht="138" x14ac:dyDescent="0.25">
      <c r="B21" s="44" t="s">
        <v>20</v>
      </c>
      <c r="C21" s="96" t="s">
        <v>71</v>
      </c>
      <c r="D21" s="46" t="s">
        <v>67</v>
      </c>
      <c r="E21" s="47">
        <v>25</v>
      </c>
      <c r="F21" s="48"/>
      <c r="G21" s="95">
        <f t="shared" si="3"/>
        <v>0</v>
      </c>
      <c r="H21" s="49">
        <f t="shared" si="4"/>
        <v>0</v>
      </c>
    </row>
    <row r="22" spans="2:11" ht="29.25" customHeight="1" thickBot="1" x14ac:dyDescent="0.35">
      <c r="B22" s="123" t="s">
        <v>68</v>
      </c>
      <c r="C22" s="124"/>
      <c r="D22" s="124"/>
      <c r="E22" s="124"/>
      <c r="F22" s="124"/>
      <c r="G22" s="92"/>
      <c r="H22" s="52">
        <f>SUM(H19:H19)</f>
        <v>0</v>
      </c>
      <c r="I22" s="3"/>
    </row>
    <row r="23" spans="2:11" ht="15" customHeight="1" thickBot="1" x14ac:dyDescent="0.3"/>
    <row r="24" spans="2:11" ht="105.75" customHeight="1" x14ac:dyDescent="0.25">
      <c r="B24" s="109" t="s">
        <v>15</v>
      </c>
      <c r="C24" s="111" t="s">
        <v>99</v>
      </c>
      <c r="D24" s="111"/>
      <c r="E24" s="111"/>
      <c r="F24" s="111"/>
      <c r="G24" s="111"/>
      <c r="H24" s="112"/>
    </row>
    <row r="25" spans="2:11" ht="108.75" customHeight="1" thickBot="1" x14ac:dyDescent="0.3">
      <c r="B25" s="110"/>
      <c r="C25" s="113"/>
      <c r="D25" s="113"/>
      <c r="E25" s="113"/>
      <c r="F25" s="113"/>
      <c r="G25" s="113"/>
      <c r="H25" s="114"/>
    </row>
  </sheetData>
  <mergeCells count="10">
    <mergeCell ref="F1:H1"/>
    <mergeCell ref="F2:H2"/>
    <mergeCell ref="B15:F15"/>
    <mergeCell ref="B24:B25"/>
    <mergeCell ref="C24:H25"/>
    <mergeCell ref="B8:F8"/>
    <mergeCell ref="B9:F9"/>
    <mergeCell ref="A3:B3"/>
    <mergeCell ref="C3:H3"/>
    <mergeCell ref="B22:F22"/>
  </mergeCells>
  <phoneticPr fontId="4" type="noConversion"/>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ADDD-8E6E-438C-958C-E08D53062283}">
  <sheetPr>
    <pageSetUpPr fitToPage="1"/>
  </sheetPr>
  <dimension ref="A1:I48"/>
  <sheetViews>
    <sheetView tabSelected="1" zoomScale="90" zoomScaleNormal="90" workbookViewId="0">
      <selection activeCell="H7" sqref="H7"/>
    </sheetView>
  </sheetViews>
  <sheetFormatPr defaultRowHeight="15" x14ac:dyDescent="0.25"/>
  <cols>
    <col min="1" max="1" width="13.85546875" customWidth="1"/>
    <col min="2" max="3" width="15.28515625" customWidth="1"/>
    <col min="4" max="4" width="50" customWidth="1"/>
    <col min="5" max="5" width="20" style="1" customWidth="1"/>
    <col min="6" max="6" width="39.42578125" customWidth="1"/>
    <col min="7" max="7" width="10.42578125" hidden="1" customWidth="1"/>
  </cols>
  <sheetData>
    <row r="1" spans="1:9" ht="24" customHeight="1" x14ac:dyDescent="0.35">
      <c r="A1" s="69" t="s">
        <v>16</v>
      </c>
      <c r="B1" s="70"/>
      <c r="C1" s="1"/>
      <c r="D1" s="88" t="str">
        <f>'SaaS Software'!C1</f>
        <v>DEPARTMENT OF CANNABIS CONTROL (DCC)</v>
      </c>
      <c r="E1" s="86"/>
      <c r="F1" s="86" t="str">
        <f>'Cover Page'!A2</f>
        <v>RFP# 2025-002</v>
      </c>
    </row>
    <row r="2" spans="1:9" ht="24" customHeight="1" x14ac:dyDescent="0.35">
      <c r="A2" s="69" t="str">
        <f>'Cover Page'!A3</f>
        <v>EXHIBIT D - COST WORKBOOK</v>
      </c>
      <c r="B2" s="71"/>
      <c r="C2" s="1"/>
      <c r="E2" s="87"/>
      <c r="F2" s="87" t="str">
        <f>Summary!F2</f>
        <v>DCC LIMSR</v>
      </c>
    </row>
    <row r="3" spans="1:9" s="8" customFormat="1" ht="30" customHeight="1" x14ac:dyDescent="0.2">
      <c r="A3" s="131" t="s">
        <v>44</v>
      </c>
      <c r="B3" s="132"/>
      <c r="C3" s="132"/>
      <c r="D3" s="132"/>
      <c r="E3" s="132"/>
      <c r="F3" s="133"/>
    </row>
    <row r="4" spans="1:9" s="8" customFormat="1" ht="30" customHeight="1" x14ac:dyDescent="0.2">
      <c r="A4" s="134" t="s">
        <v>14</v>
      </c>
      <c r="B4" s="135"/>
      <c r="C4" s="136" t="s">
        <v>25</v>
      </c>
      <c r="D4" s="137"/>
      <c r="E4" s="137"/>
      <c r="F4" s="138"/>
    </row>
    <row r="5" spans="1:9" s="8" customFormat="1" ht="4.9000000000000004" customHeight="1" x14ac:dyDescent="0.2">
      <c r="A5" s="9"/>
      <c r="B5" s="31"/>
      <c r="C5" s="31"/>
      <c r="D5" s="31"/>
      <c r="E5" s="32"/>
      <c r="F5" s="33"/>
    </row>
    <row r="6" spans="1:9" s="8" customFormat="1" ht="40.15" customHeight="1" x14ac:dyDescent="0.2">
      <c r="A6" s="144" t="s">
        <v>43</v>
      </c>
      <c r="B6" s="145"/>
      <c r="C6" s="145"/>
      <c r="D6" s="145"/>
      <c r="E6" s="146"/>
      <c r="F6" s="34">
        <f>SUM(F16,F21,F26,F31,F37)</f>
        <v>0</v>
      </c>
    </row>
    <row r="7" spans="1:9" s="8" customFormat="1" ht="4.9000000000000004" customHeight="1" x14ac:dyDescent="0.2">
      <c r="A7" s="28"/>
      <c r="B7" s="29"/>
      <c r="C7" s="29"/>
      <c r="D7" s="29"/>
      <c r="E7" s="30"/>
      <c r="F7" s="35"/>
    </row>
    <row r="8" spans="1:9" s="8" customFormat="1" ht="25.5" customHeight="1" x14ac:dyDescent="0.2">
      <c r="A8" s="26"/>
      <c r="E8" s="27"/>
    </row>
    <row r="9" spans="1:9" s="8" customFormat="1" ht="31.5" x14ac:dyDescent="0.25">
      <c r="A9" s="7" t="s">
        <v>33</v>
      </c>
      <c r="B9" s="139" t="s">
        <v>34</v>
      </c>
      <c r="C9" s="140"/>
      <c r="D9" s="7" t="s">
        <v>35</v>
      </c>
      <c r="E9" s="7" t="s">
        <v>36</v>
      </c>
      <c r="F9" s="10" t="s">
        <v>37</v>
      </c>
      <c r="G9" s="17" t="e">
        <f>SUM(E12,E19,#REF!,E29,E34)</f>
        <v>#REF!</v>
      </c>
      <c r="I9" s="40"/>
    </row>
    <row r="10" spans="1:9" s="12" customFormat="1" ht="25.15" customHeight="1" x14ac:dyDescent="0.25">
      <c r="A10" s="141" t="s">
        <v>72</v>
      </c>
      <c r="B10" s="142"/>
      <c r="C10" s="142"/>
      <c r="D10" s="142"/>
      <c r="E10" s="142"/>
      <c r="F10" s="143"/>
      <c r="G10" s="11"/>
      <c r="H10" s="15">
        <f>SUM(E12,E19,E24,E29,E34)</f>
        <v>1</v>
      </c>
    </row>
    <row r="11" spans="1:9" s="12" customFormat="1" ht="33.75" customHeight="1" x14ac:dyDescent="0.25">
      <c r="A11" s="18"/>
      <c r="B11" s="130" t="s">
        <v>49</v>
      </c>
      <c r="C11" s="130"/>
      <c r="D11" s="130"/>
      <c r="E11" s="130"/>
      <c r="F11" s="16"/>
      <c r="G11" s="17"/>
    </row>
    <row r="12" spans="1:9" s="12" customFormat="1" ht="25.15" customHeight="1" x14ac:dyDescent="0.25">
      <c r="A12" s="153">
        <v>1</v>
      </c>
      <c r="B12" s="158" t="s">
        <v>90</v>
      </c>
      <c r="C12" s="159"/>
      <c r="D12" s="25" t="s">
        <v>73</v>
      </c>
      <c r="E12" s="156">
        <v>0.05</v>
      </c>
      <c r="F12" s="14">
        <v>0</v>
      </c>
      <c r="G12" s="13"/>
    </row>
    <row r="13" spans="1:9" s="12" customFormat="1" ht="25.15" customHeight="1" x14ac:dyDescent="0.25">
      <c r="A13" s="154"/>
      <c r="B13" s="151"/>
      <c r="C13" s="160"/>
      <c r="D13" s="36" t="s">
        <v>74</v>
      </c>
      <c r="E13" s="157"/>
      <c r="F13" s="14">
        <v>0</v>
      </c>
      <c r="G13" s="13"/>
    </row>
    <row r="14" spans="1:9" s="12" customFormat="1" ht="25.15" customHeight="1" x14ac:dyDescent="0.25">
      <c r="A14" s="154"/>
      <c r="B14" s="151"/>
      <c r="C14" s="160"/>
      <c r="D14" s="36" t="s">
        <v>75</v>
      </c>
      <c r="E14" s="157"/>
      <c r="F14" s="14">
        <v>0</v>
      </c>
      <c r="G14" s="13"/>
    </row>
    <row r="15" spans="1:9" s="12" customFormat="1" ht="25.15" customHeight="1" x14ac:dyDescent="0.25">
      <c r="A15" s="154"/>
      <c r="B15" s="151"/>
      <c r="C15" s="160"/>
      <c r="D15" s="36" t="s">
        <v>76</v>
      </c>
      <c r="E15" s="157"/>
      <c r="F15" s="14">
        <v>0</v>
      </c>
      <c r="G15" s="13"/>
    </row>
    <row r="16" spans="1:9" s="12" customFormat="1" ht="35.25" customHeight="1" x14ac:dyDescent="0.25">
      <c r="A16" s="148" t="s">
        <v>38</v>
      </c>
      <c r="B16" s="149"/>
      <c r="C16" s="149"/>
      <c r="D16" s="149"/>
      <c r="E16" s="150"/>
      <c r="F16" s="37">
        <f>SUM(F12:F15)</f>
        <v>0</v>
      </c>
      <c r="G16" s="17"/>
    </row>
    <row r="17" spans="1:7" s="12" customFormat="1" ht="32.1" customHeight="1" x14ac:dyDescent="0.25">
      <c r="A17" s="141" t="s">
        <v>77</v>
      </c>
      <c r="B17" s="142"/>
      <c r="C17" s="142"/>
      <c r="D17" s="142"/>
      <c r="E17" s="142"/>
      <c r="F17" s="143"/>
      <c r="G17" s="13"/>
    </row>
    <row r="18" spans="1:7" s="12" customFormat="1" ht="33.75" customHeight="1" x14ac:dyDescent="0.25">
      <c r="A18" s="18"/>
      <c r="B18" s="130" t="s">
        <v>49</v>
      </c>
      <c r="C18" s="130"/>
      <c r="D18" s="130"/>
      <c r="E18" s="130"/>
      <c r="F18" s="16"/>
      <c r="G18" s="17"/>
    </row>
    <row r="19" spans="1:7" s="12" customFormat="1" ht="35.25" customHeight="1" x14ac:dyDescent="0.25">
      <c r="A19" s="153">
        <v>2</v>
      </c>
      <c r="B19" s="158" t="s">
        <v>89</v>
      </c>
      <c r="C19" s="159"/>
      <c r="D19" s="25" t="s">
        <v>81</v>
      </c>
      <c r="E19" s="156">
        <v>0.1</v>
      </c>
      <c r="F19" s="14">
        <v>0</v>
      </c>
      <c r="G19" s="13"/>
    </row>
    <row r="20" spans="1:7" s="12" customFormat="1" ht="35.25" customHeight="1" x14ac:dyDescent="0.25">
      <c r="A20" s="154"/>
      <c r="B20" s="151"/>
      <c r="C20" s="160"/>
      <c r="D20" s="25" t="s">
        <v>82</v>
      </c>
      <c r="E20" s="157"/>
      <c r="F20" s="14">
        <v>0</v>
      </c>
      <c r="G20" s="13"/>
    </row>
    <row r="21" spans="1:7" s="12" customFormat="1" ht="33.75" customHeight="1" x14ac:dyDescent="0.25">
      <c r="A21" s="148" t="s">
        <v>39</v>
      </c>
      <c r="B21" s="149"/>
      <c r="C21" s="149"/>
      <c r="D21" s="149"/>
      <c r="E21" s="150"/>
      <c r="F21" s="37">
        <f>SUM(F19:F20)</f>
        <v>0</v>
      </c>
      <c r="G21" s="17"/>
    </row>
    <row r="22" spans="1:7" s="12" customFormat="1" ht="33.75" customHeight="1" x14ac:dyDescent="0.25">
      <c r="A22" s="147" t="s">
        <v>78</v>
      </c>
      <c r="B22" s="147"/>
      <c r="C22" s="147"/>
      <c r="D22" s="147"/>
      <c r="E22" s="147"/>
      <c r="F22" s="147"/>
      <c r="G22" s="17"/>
    </row>
    <row r="23" spans="1:7" s="12" customFormat="1" ht="33.75" customHeight="1" x14ac:dyDescent="0.25">
      <c r="A23" s="18"/>
      <c r="B23" s="130" t="s">
        <v>49</v>
      </c>
      <c r="C23" s="130"/>
      <c r="D23" s="130"/>
      <c r="E23" s="130"/>
      <c r="F23" s="16"/>
      <c r="G23" s="17"/>
    </row>
    <row r="24" spans="1:7" s="12" customFormat="1" ht="35.25" customHeight="1" x14ac:dyDescent="0.25">
      <c r="A24" s="153">
        <v>3</v>
      </c>
      <c r="B24" s="151" t="s">
        <v>88</v>
      </c>
      <c r="C24" s="152"/>
      <c r="D24" s="25" t="s">
        <v>83</v>
      </c>
      <c r="E24" s="155">
        <v>0.3</v>
      </c>
      <c r="F24" s="51">
        <v>0</v>
      </c>
      <c r="G24" s="15"/>
    </row>
    <row r="25" spans="1:7" s="12" customFormat="1" ht="35.25" customHeight="1" x14ac:dyDescent="0.25">
      <c r="A25" s="154"/>
      <c r="B25" s="151"/>
      <c r="C25" s="152"/>
      <c r="D25" s="25" t="s">
        <v>84</v>
      </c>
      <c r="E25" s="155"/>
      <c r="F25" s="51">
        <v>0</v>
      </c>
      <c r="G25" s="15"/>
    </row>
    <row r="26" spans="1:7" s="12" customFormat="1" ht="33.75" customHeight="1" x14ac:dyDescent="0.25">
      <c r="A26" s="148" t="s">
        <v>40</v>
      </c>
      <c r="B26" s="149"/>
      <c r="C26" s="149"/>
      <c r="D26" s="149"/>
      <c r="E26" s="150"/>
      <c r="F26" s="37">
        <f>SUM(F24:F25)</f>
        <v>0</v>
      </c>
      <c r="G26" s="17"/>
    </row>
    <row r="27" spans="1:7" s="12" customFormat="1" ht="33.75" customHeight="1" x14ac:dyDescent="0.25">
      <c r="A27" s="147" t="s">
        <v>79</v>
      </c>
      <c r="B27" s="147"/>
      <c r="C27" s="147"/>
      <c r="D27" s="147"/>
      <c r="E27" s="147"/>
      <c r="F27" s="147"/>
      <c r="G27" s="15"/>
    </row>
    <row r="28" spans="1:7" s="12" customFormat="1" ht="33.75" customHeight="1" x14ac:dyDescent="0.25">
      <c r="A28" s="16"/>
      <c r="B28" s="130" t="s">
        <v>49</v>
      </c>
      <c r="C28" s="130"/>
      <c r="D28" s="130"/>
      <c r="E28" s="130"/>
      <c r="F28" s="16"/>
      <c r="G28" s="15"/>
    </row>
    <row r="29" spans="1:7" s="12" customFormat="1" ht="35.25" customHeight="1" x14ac:dyDescent="0.25">
      <c r="A29" s="165">
        <v>4</v>
      </c>
      <c r="B29" s="158" t="s">
        <v>86</v>
      </c>
      <c r="C29" s="159"/>
      <c r="D29" s="25" t="s">
        <v>85</v>
      </c>
      <c r="E29" s="156">
        <v>0.35</v>
      </c>
      <c r="F29" s="14">
        <v>0</v>
      </c>
      <c r="G29" s="15"/>
    </row>
    <row r="30" spans="1:7" s="12" customFormat="1" ht="35.25" customHeight="1" x14ac:dyDescent="0.25">
      <c r="A30" s="165"/>
      <c r="B30" s="151"/>
      <c r="C30" s="160"/>
      <c r="D30" s="25" t="s">
        <v>87</v>
      </c>
      <c r="E30" s="157"/>
      <c r="F30" s="14">
        <v>0</v>
      </c>
      <c r="G30" s="15"/>
    </row>
    <row r="31" spans="1:7" s="12" customFormat="1" ht="33.75" customHeight="1" x14ac:dyDescent="0.25">
      <c r="A31" s="148" t="s">
        <v>41</v>
      </c>
      <c r="B31" s="149"/>
      <c r="C31" s="149"/>
      <c r="D31" s="149"/>
      <c r="E31" s="150"/>
      <c r="F31" s="37">
        <f>SUM(F29:F30)</f>
        <v>0</v>
      </c>
      <c r="G31" s="17"/>
    </row>
    <row r="32" spans="1:7" s="12" customFormat="1" ht="33.75" customHeight="1" x14ac:dyDescent="0.25">
      <c r="A32" s="147" t="s">
        <v>80</v>
      </c>
      <c r="B32" s="147"/>
      <c r="C32" s="147"/>
      <c r="D32" s="147"/>
      <c r="E32" s="147"/>
      <c r="F32" s="147"/>
      <c r="G32" s="15"/>
    </row>
    <row r="33" spans="1:7" s="12" customFormat="1" ht="33.75" customHeight="1" x14ac:dyDescent="0.25">
      <c r="A33" s="16"/>
      <c r="B33" s="130" t="s">
        <v>49</v>
      </c>
      <c r="C33" s="130"/>
      <c r="D33" s="130"/>
      <c r="E33" s="130"/>
      <c r="F33" s="16"/>
      <c r="G33" s="15"/>
    </row>
    <row r="34" spans="1:7" s="12" customFormat="1" ht="35.25" customHeight="1" x14ac:dyDescent="0.25">
      <c r="A34" s="165">
        <v>5</v>
      </c>
      <c r="B34" s="158" t="s">
        <v>91</v>
      </c>
      <c r="C34" s="159"/>
      <c r="D34" s="25" t="s">
        <v>92</v>
      </c>
      <c r="E34" s="156">
        <v>0.2</v>
      </c>
      <c r="F34" s="14">
        <v>0</v>
      </c>
      <c r="G34" s="15"/>
    </row>
    <row r="35" spans="1:7" s="12" customFormat="1" ht="35.25" customHeight="1" x14ac:dyDescent="0.25">
      <c r="A35" s="165"/>
      <c r="B35" s="151"/>
      <c r="C35" s="160"/>
      <c r="D35" s="25" t="s">
        <v>93</v>
      </c>
      <c r="E35" s="157"/>
      <c r="F35" s="14">
        <v>0</v>
      </c>
      <c r="G35" s="15"/>
    </row>
    <row r="36" spans="1:7" s="12" customFormat="1" ht="35.25" customHeight="1" x14ac:dyDescent="0.25">
      <c r="A36" s="165"/>
      <c r="B36" s="151"/>
      <c r="C36" s="160"/>
      <c r="D36" s="25" t="s">
        <v>94</v>
      </c>
      <c r="E36" s="157"/>
      <c r="F36" s="14">
        <v>0</v>
      </c>
      <c r="G36" s="17"/>
    </row>
    <row r="37" spans="1:7" s="12" customFormat="1" ht="33.75" customHeight="1" x14ac:dyDescent="0.25">
      <c r="A37" s="148" t="s">
        <v>42</v>
      </c>
      <c r="B37" s="149"/>
      <c r="C37" s="149"/>
      <c r="D37" s="149"/>
      <c r="E37" s="150"/>
      <c r="F37" s="37">
        <f>SUM(F34:F36)</f>
        <v>0</v>
      </c>
      <c r="G37" s="17"/>
    </row>
    <row r="38" spans="1:7" s="8" customFormat="1" thickBot="1" x14ac:dyDescent="0.25">
      <c r="A38" s="19"/>
      <c r="B38" s="19"/>
      <c r="C38" s="20"/>
      <c r="D38" s="20"/>
      <c r="E38" s="20"/>
      <c r="F38" s="21"/>
    </row>
    <row r="39" spans="1:7" ht="164.25" customHeight="1" x14ac:dyDescent="0.25">
      <c r="A39" s="161" t="s">
        <v>15</v>
      </c>
      <c r="B39" s="162"/>
      <c r="C39" s="111" t="s">
        <v>58</v>
      </c>
      <c r="D39" s="111"/>
      <c r="E39" s="111"/>
      <c r="F39" s="112"/>
      <c r="G39" s="38"/>
    </row>
    <row r="40" spans="1:7" ht="85.15" customHeight="1" thickBot="1" x14ac:dyDescent="0.3">
      <c r="A40" s="163"/>
      <c r="B40" s="164"/>
      <c r="C40" s="113"/>
      <c r="D40" s="113"/>
      <c r="E40" s="113"/>
      <c r="F40" s="114"/>
      <c r="G40" s="38"/>
    </row>
    <row r="45" spans="1:7" x14ac:dyDescent="0.25">
      <c r="B45" s="22"/>
      <c r="C45" s="23"/>
      <c r="D45" s="23"/>
      <c r="E45" s="24"/>
    </row>
    <row r="46" spans="1:7" x14ac:dyDescent="0.25">
      <c r="B46" s="22"/>
    </row>
    <row r="47" spans="1:7" x14ac:dyDescent="0.25">
      <c r="B47" s="22"/>
    </row>
    <row r="48" spans="1:7" x14ac:dyDescent="0.25">
      <c r="B48" s="22"/>
    </row>
  </sheetData>
  <mergeCells count="37">
    <mergeCell ref="A39:B40"/>
    <mergeCell ref="C39:F40"/>
    <mergeCell ref="A26:E26"/>
    <mergeCell ref="A31:E31"/>
    <mergeCell ref="A37:E37"/>
    <mergeCell ref="E29:E30"/>
    <mergeCell ref="E34:E36"/>
    <mergeCell ref="A34:A36"/>
    <mergeCell ref="B34:C36"/>
    <mergeCell ref="A32:F32"/>
    <mergeCell ref="B33:E33"/>
    <mergeCell ref="A29:A30"/>
    <mergeCell ref="B29:C30"/>
    <mergeCell ref="A27:F27"/>
    <mergeCell ref="B28:E28"/>
    <mergeCell ref="E12:E15"/>
    <mergeCell ref="E19:E20"/>
    <mergeCell ref="B12:C15"/>
    <mergeCell ref="A12:A15"/>
    <mergeCell ref="A16:E16"/>
    <mergeCell ref="B18:E18"/>
    <mergeCell ref="A17:F17"/>
    <mergeCell ref="A19:A20"/>
    <mergeCell ref="B19:C20"/>
    <mergeCell ref="A22:F22"/>
    <mergeCell ref="A21:E21"/>
    <mergeCell ref="B23:E23"/>
    <mergeCell ref="B24:C25"/>
    <mergeCell ref="A24:A25"/>
    <mergeCell ref="E24:E25"/>
    <mergeCell ref="B11:E11"/>
    <mergeCell ref="A3:F3"/>
    <mergeCell ref="A4:B4"/>
    <mergeCell ref="C4:F4"/>
    <mergeCell ref="B9:C9"/>
    <mergeCell ref="A10:F10"/>
    <mergeCell ref="A6:E6"/>
  </mergeCells>
  <pageMargins left="0.7" right="0.7" top="0.75" bottom="0.75" header="0.3" footer="0.3"/>
  <pageSetup scale="7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4601-B6ED-4EB8-8E0D-88F922843AF1}">
  <dimension ref="A1:I10"/>
  <sheetViews>
    <sheetView workbookViewId="0">
      <selection activeCell="F2" sqref="F2"/>
    </sheetView>
  </sheetViews>
  <sheetFormatPr defaultRowHeight="15" x14ac:dyDescent="0.25"/>
  <cols>
    <col min="1" max="1" width="28.85546875" customWidth="1"/>
    <col min="2" max="7" width="12.7109375" customWidth="1"/>
    <col min="8" max="8" width="17.85546875" customWidth="1"/>
  </cols>
  <sheetData>
    <row r="1" spans="1:9" ht="21" x14ac:dyDescent="0.35">
      <c r="A1" s="88" t="str">
        <f>Summary!B1</f>
        <v>STATE OF CALIFORNIA</v>
      </c>
      <c r="D1" s="88" t="str">
        <f>Summary!C1</f>
        <v>DEPARTMENT OF CANNABIS CONTROL (DCC)</v>
      </c>
      <c r="I1" s="88" t="str">
        <f>Summary!F1</f>
        <v>RFP# 2025-002</v>
      </c>
    </row>
    <row r="2" spans="1:9" ht="21" x14ac:dyDescent="0.35">
      <c r="A2" s="88" t="str">
        <f>Summary!B2</f>
        <v>EXHIBIT D - COST WORKBOOK</v>
      </c>
      <c r="I2" s="102" t="str">
        <f>Summary!F2</f>
        <v>DCC LIMSR</v>
      </c>
    </row>
    <row r="4" spans="1:9" ht="15.75" x14ac:dyDescent="0.25">
      <c r="A4" s="168" t="s">
        <v>101</v>
      </c>
      <c r="B4" s="172" t="s">
        <v>102</v>
      </c>
      <c r="C4" s="172"/>
      <c r="D4" s="172" t="s">
        <v>103</v>
      </c>
      <c r="E4" s="172"/>
      <c r="F4" s="172" t="s">
        <v>104</v>
      </c>
      <c r="G4" s="172"/>
      <c r="H4" s="166" t="s">
        <v>110</v>
      </c>
    </row>
    <row r="5" spans="1:9" ht="31.5" x14ac:dyDescent="0.25">
      <c r="A5" s="169"/>
      <c r="B5" s="104" t="s">
        <v>105</v>
      </c>
      <c r="C5" s="104" t="s">
        <v>107</v>
      </c>
      <c r="D5" s="104" t="s">
        <v>105</v>
      </c>
      <c r="E5" s="104" t="s">
        <v>108</v>
      </c>
      <c r="F5" s="104" t="s">
        <v>105</v>
      </c>
      <c r="G5" s="104" t="s">
        <v>109</v>
      </c>
      <c r="H5" s="166"/>
    </row>
    <row r="6" spans="1:9" ht="45" x14ac:dyDescent="0.25">
      <c r="A6" s="103" t="s">
        <v>106</v>
      </c>
      <c r="B6" s="100">
        <v>0</v>
      </c>
      <c r="C6" s="101">
        <f>B6*12</f>
        <v>0</v>
      </c>
      <c r="D6" s="100">
        <v>0</v>
      </c>
      <c r="E6" s="101">
        <f>D6*12</f>
        <v>0</v>
      </c>
      <c r="F6" s="100">
        <v>0</v>
      </c>
      <c r="G6" s="101">
        <f>F6*12</f>
        <v>0</v>
      </c>
      <c r="H6" s="101">
        <f>C6+E6+G6</f>
        <v>0</v>
      </c>
    </row>
    <row r="7" spans="1:9" ht="20.25" x14ac:dyDescent="0.25">
      <c r="A7" s="167" t="s">
        <v>111</v>
      </c>
      <c r="B7" s="167"/>
      <c r="C7" s="167"/>
      <c r="D7" s="167"/>
      <c r="E7" s="167"/>
      <c r="F7" s="167"/>
      <c r="G7" s="167"/>
      <c r="H7" s="34">
        <f>H6</f>
        <v>0</v>
      </c>
    </row>
    <row r="8" spans="1:9" ht="15.75" thickBot="1" x14ac:dyDescent="0.3"/>
    <row r="9" spans="1:9" ht="131.25" customHeight="1" x14ac:dyDescent="0.25">
      <c r="A9" s="109" t="s">
        <v>15</v>
      </c>
      <c r="B9" s="170"/>
      <c r="C9" s="111" t="s">
        <v>112</v>
      </c>
      <c r="D9" s="111"/>
      <c r="E9" s="111"/>
      <c r="F9" s="111"/>
      <c r="G9" s="112"/>
    </row>
    <row r="10" spans="1:9" ht="146.25" customHeight="1" thickBot="1" x14ac:dyDescent="0.3">
      <c r="A10" s="110"/>
      <c r="B10" s="171"/>
      <c r="C10" s="113"/>
      <c r="D10" s="113"/>
      <c r="E10" s="113"/>
      <c r="F10" s="113"/>
      <c r="G10" s="114"/>
    </row>
  </sheetData>
  <mergeCells count="8">
    <mergeCell ref="H4:H5"/>
    <mergeCell ref="A7:G7"/>
    <mergeCell ref="A4:A5"/>
    <mergeCell ref="A9:B10"/>
    <mergeCell ref="C9:G10"/>
    <mergeCell ref="B4:C4"/>
    <mergeCell ref="D4:E4"/>
    <mergeCell ref="F4:G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ED545-5E52-4377-A740-CB64B738AEE2}">
  <dimension ref="A1:G18"/>
  <sheetViews>
    <sheetView zoomScale="90" zoomScaleNormal="90" workbookViewId="0">
      <selection activeCell="H7" sqref="H7"/>
    </sheetView>
  </sheetViews>
  <sheetFormatPr defaultRowHeight="15" x14ac:dyDescent="0.25"/>
  <cols>
    <col min="1" max="1" width="34" customWidth="1"/>
    <col min="2" max="2" width="9.140625" hidden="1" customWidth="1"/>
    <col min="3" max="3" width="22.7109375" customWidth="1"/>
    <col min="4" max="4" width="22.140625" customWidth="1"/>
    <col min="5" max="5" width="22" customWidth="1"/>
  </cols>
  <sheetData>
    <row r="1" spans="1:7" ht="24" customHeight="1" x14ac:dyDescent="0.35">
      <c r="A1" s="69" t="s">
        <v>16</v>
      </c>
      <c r="B1" s="70"/>
      <c r="C1" s="89" t="str">
        <f>'SaaS Software'!C1</f>
        <v>DEPARTMENT OF CANNABIS CONTROL (DCC)</v>
      </c>
      <c r="D1" s="88"/>
      <c r="E1" s="86"/>
      <c r="F1" s="86" t="str">
        <f>'Cover Page'!A2</f>
        <v>RFP# 2025-002</v>
      </c>
    </row>
    <row r="2" spans="1:7" ht="24" customHeight="1" x14ac:dyDescent="0.35">
      <c r="A2" s="69" t="str">
        <f>'Cover Page'!A3</f>
        <v>EXHIBIT D - COST WORKBOOK</v>
      </c>
      <c r="B2" s="71"/>
      <c r="C2" s="1"/>
      <c r="E2" s="87"/>
      <c r="F2" s="87" t="str">
        <f>Summary!F2</f>
        <v>DCC LIMSR</v>
      </c>
    </row>
    <row r="3" spans="1:7" ht="16.5" x14ac:dyDescent="0.3">
      <c r="A3" s="178"/>
      <c r="B3" s="179"/>
      <c r="C3" s="179"/>
      <c r="D3" s="179"/>
      <c r="E3" s="180"/>
    </row>
    <row r="4" spans="1:7" ht="20.25" x14ac:dyDescent="0.25">
      <c r="A4" s="181" t="s">
        <v>50</v>
      </c>
      <c r="B4" s="182"/>
      <c r="C4" s="182"/>
      <c r="D4" s="182"/>
      <c r="E4" s="183"/>
    </row>
    <row r="5" spans="1:7" ht="35.25" customHeight="1" x14ac:dyDescent="0.25">
      <c r="A5" s="74" t="s">
        <v>14</v>
      </c>
      <c r="B5" s="184" t="s">
        <v>25</v>
      </c>
      <c r="C5" s="184"/>
      <c r="D5" s="184"/>
      <c r="E5" s="185"/>
    </row>
    <row r="6" spans="1:7" ht="67.5" customHeight="1" x14ac:dyDescent="0.25">
      <c r="A6" s="139" t="s">
        <v>29</v>
      </c>
      <c r="B6" s="140"/>
      <c r="C6" s="7" t="s">
        <v>30</v>
      </c>
      <c r="D6" s="7" t="s">
        <v>31</v>
      </c>
      <c r="E6" s="75" t="s">
        <v>32</v>
      </c>
    </row>
    <row r="7" spans="1:7" x14ac:dyDescent="0.25">
      <c r="A7" s="76"/>
      <c r="B7" s="77"/>
      <c r="C7" s="78"/>
      <c r="D7" s="78"/>
      <c r="E7" s="79"/>
    </row>
    <row r="8" spans="1:7" ht="33.75" customHeight="1" x14ac:dyDescent="0.25">
      <c r="A8" s="173" t="s">
        <v>27</v>
      </c>
      <c r="B8" s="174"/>
      <c r="C8" s="80">
        <v>0</v>
      </c>
      <c r="D8" s="81">
        <v>40</v>
      </c>
      <c r="E8" s="82">
        <f>C8*D8</f>
        <v>0</v>
      </c>
    </row>
    <row r="9" spans="1:7" ht="33.75" customHeight="1" x14ac:dyDescent="0.25">
      <c r="A9" s="173" t="s">
        <v>62</v>
      </c>
      <c r="B9" s="174"/>
      <c r="C9" s="80">
        <v>0</v>
      </c>
      <c r="D9" s="81">
        <v>80</v>
      </c>
      <c r="E9" s="82">
        <f t="shared" ref="E9:E11" si="0">C9*D9</f>
        <v>0</v>
      </c>
    </row>
    <row r="10" spans="1:7" x14ac:dyDescent="0.25">
      <c r="A10" s="173" t="s">
        <v>63</v>
      </c>
      <c r="B10" s="174"/>
      <c r="C10" s="80">
        <v>0</v>
      </c>
      <c r="D10" s="81">
        <v>80</v>
      </c>
      <c r="E10" s="82">
        <f t="shared" si="0"/>
        <v>0</v>
      </c>
    </row>
    <row r="11" spans="1:7" x14ac:dyDescent="0.25">
      <c r="A11" s="173" t="s">
        <v>28</v>
      </c>
      <c r="B11" s="174"/>
      <c r="C11" s="80">
        <v>0</v>
      </c>
      <c r="D11" s="81">
        <v>80</v>
      </c>
      <c r="E11" s="82">
        <f t="shared" si="0"/>
        <v>0</v>
      </c>
    </row>
    <row r="12" spans="1:7" x14ac:dyDescent="0.25">
      <c r="A12" s="83"/>
      <c r="B12" s="84"/>
      <c r="C12" s="78"/>
      <c r="D12" s="78"/>
      <c r="E12" s="79"/>
    </row>
    <row r="13" spans="1:7" ht="47.45" customHeight="1" x14ac:dyDescent="0.25">
      <c r="A13" s="175" t="s">
        <v>51</v>
      </c>
      <c r="B13" s="176"/>
      <c r="C13" s="176"/>
      <c r="D13" s="177"/>
      <c r="E13" s="85">
        <f>SUM(E8:E11)</f>
        <v>0</v>
      </c>
    </row>
    <row r="15" spans="1:7" ht="15.75" thickBot="1" x14ac:dyDescent="0.3"/>
    <row r="16" spans="1:7" ht="232.5" customHeight="1" x14ac:dyDescent="0.25">
      <c r="A16" s="109" t="s">
        <v>15</v>
      </c>
      <c r="B16" s="170"/>
      <c r="C16" s="111" t="s">
        <v>97</v>
      </c>
      <c r="D16" s="111"/>
      <c r="E16" s="111"/>
      <c r="F16" s="111"/>
      <c r="G16" s="112"/>
    </row>
    <row r="17" spans="1:7" ht="276.75" customHeight="1" thickBot="1" x14ac:dyDescent="0.3">
      <c r="A17" s="110"/>
      <c r="B17" s="171"/>
      <c r="C17" s="113"/>
      <c r="D17" s="113"/>
      <c r="E17" s="113"/>
      <c r="F17" s="113"/>
      <c r="G17" s="114"/>
    </row>
    <row r="18" spans="1:7" ht="21" customHeight="1" x14ac:dyDescent="0.25">
      <c r="A18" t="s">
        <v>52</v>
      </c>
    </row>
  </sheetData>
  <mergeCells count="11">
    <mergeCell ref="A3:E3"/>
    <mergeCell ref="A4:E4"/>
    <mergeCell ref="B5:E5"/>
    <mergeCell ref="A6:B6"/>
    <mergeCell ref="A8:B8"/>
    <mergeCell ref="A9:B9"/>
    <mergeCell ref="A10:B10"/>
    <mergeCell ref="A11:B11"/>
    <mergeCell ref="A13:D13"/>
    <mergeCell ref="C16:G17"/>
    <mergeCell ref="A16:B17"/>
  </mergeCells>
  <conditionalFormatting sqref="C8">
    <cfRule type="expression" dxfId="1" priority="6">
      <formula>"IF(AND($C$9&lt;&gt;"",$D$9=""))"</formula>
    </cfRule>
  </conditionalFormatting>
  <conditionalFormatting sqref="D8:D11">
    <cfRule type="expression" dxfId="0" priority="1">
      <formula>"IF(F21=0.00)"</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E1A4-8C45-4ECF-BEDF-786B47813A21}">
  <dimension ref="A1:J19"/>
  <sheetViews>
    <sheetView workbookViewId="0">
      <selection activeCell="H7" sqref="H7"/>
    </sheetView>
  </sheetViews>
  <sheetFormatPr defaultRowHeight="15" x14ac:dyDescent="0.25"/>
  <cols>
    <col min="2" max="2" width="47.7109375" customWidth="1"/>
  </cols>
  <sheetData>
    <row r="1" spans="1:10" ht="21" x14ac:dyDescent="0.35">
      <c r="A1" s="88" t="str">
        <f>'UT Hourly Rates'!A1</f>
        <v>STATE OF CALIFORNIA</v>
      </c>
      <c r="B1" s="55"/>
      <c r="C1" s="88" t="str">
        <f>'UT Hourly Rates'!C1</f>
        <v>DEPARTMENT OF CANNABIS CONTROL (DCC)</v>
      </c>
      <c r="D1" s="55"/>
      <c r="E1" s="55"/>
      <c r="F1" s="55"/>
      <c r="J1" s="88" t="str">
        <f>'UT Hourly Rates'!F1</f>
        <v>RFP# 2025-002</v>
      </c>
    </row>
    <row r="2" spans="1:10" ht="21" x14ac:dyDescent="0.35">
      <c r="A2" s="88" t="str">
        <f>'UT Hourly Rates'!A2</f>
        <v>EXHIBIT D - COST WORKBOOK</v>
      </c>
      <c r="B2" s="55"/>
      <c r="C2" s="55"/>
      <c r="D2" s="55"/>
      <c r="E2" s="55"/>
      <c r="F2" s="55"/>
      <c r="J2" s="102" t="str">
        <f>'UT Hourly Rates'!F2</f>
        <v>DCC LIMSR</v>
      </c>
    </row>
    <row r="4" spans="1:10" ht="31.5" x14ac:dyDescent="0.25">
      <c r="A4" s="105" t="s">
        <v>114</v>
      </c>
      <c r="B4" s="104" t="s">
        <v>115</v>
      </c>
      <c r="C4" s="105" t="s">
        <v>116</v>
      </c>
      <c r="D4" s="105" t="s">
        <v>117</v>
      </c>
    </row>
    <row r="5" spans="1:10" ht="18" x14ac:dyDescent="0.25">
      <c r="A5" s="106">
        <v>1</v>
      </c>
      <c r="B5" s="107"/>
      <c r="C5" s="108"/>
      <c r="D5" s="108"/>
    </row>
    <row r="6" spans="1:10" ht="18" x14ac:dyDescent="0.25">
      <c r="A6" s="106">
        <v>2</v>
      </c>
      <c r="B6" s="107"/>
      <c r="C6" s="108"/>
      <c r="D6" s="108"/>
    </row>
    <row r="7" spans="1:10" ht="18" x14ac:dyDescent="0.25">
      <c r="A7" s="106">
        <v>3</v>
      </c>
      <c r="B7" s="107"/>
      <c r="C7" s="108"/>
      <c r="D7" s="108"/>
    </row>
    <row r="8" spans="1:10" ht="18" x14ac:dyDescent="0.25">
      <c r="A8" s="106">
        <v>4</v>
      </c>
      <c r="B8" s="107"/>
      <c r="C8" s="108"/>
      <c r="D8" s="108"/>
    </row>
    <row r="9" spans="1:10" ht="18" x14ac:dyDescent="0.25">
      <c r="A9" s="106">
        <v>5</v>
      </c>
      <c r="B9" s="107"/>
      <c r="C9" s="108"/>
      <c r="D9" s="108"/>
    </row>
    <row r="10" spans="1:10" ht="18" x14ac:dyDescent="0.25">
      <c r="A10" s="106">
        <v>6</v>
      </c>
      <c r="B10" s="107"/>
      <c r="C10" s="108"/>
      <c r="D10" s="108"/>
    </row>
    <row r="11" spans="1:10" ht="18" x14ac:dyDescent="0.25">
      <c r="A11" s="106">
        <v>7</v>
      </c>
      <c r="B11" s="107"/>
      <c r="C11" s="108"/>
      <c r="D11" s="108"/>
    </row>
    <row r="12" spans="1:10" ht="18" x14ac:dyDescent="0.25">
      <c r="A12" s="106">
        <v>8</v>
      </c>
      <c r="B12" s="107"/>
      <c r="C12" s="108"/>
      <c r="D12" s="108"/>
    </row>
    <row r="13" spans="1:10" ht="18" x14ac:dyDescent="0.25">
      <c r="A13" s="106">
        <v>9</v>
      </c>
      <c r="B13" s="107"/>
      <c r="C13" s="108"/>
      <c r="D13" s="108"/>
    </row>
    <row r="14" spans="1:10" ht="18" x14ac:dyDescent="0.25">
      <c r="A14" s="106">
        <v>10</v>
      </c>
      <c r="B14" s="107"/>
      <c r="C14" s="108"/>
      <c r="D14" s="108"/>
    </row>
    <row r="15" spans="1:10" ht="18" x14ac:dyDescent="0.25">
      <c r="A15" s="106">
        <v>11</v>
      </c>
      <c r="B15" s="107"/>
      <c r="C15" s="108"/>
      <c r="D15" s="108"/>
    </row>
    <row r="16" spans="1:10" ht="18" x14ac:dyDescent="0.25">
      <c r="A16" s="106">
        <v>12</v>
      </c>
      <c r="B16" s="107"/>
      <c r="C16" s="108"/>
      <c r="D16" s="108"/>
    </row>
    <row r="17" spans="1:7" ht="15.75" thickBot="1" x14ac:dyDescent="0.3"/>
    <row r="18" spans="1:7" ht="166.5" customHeight="1" x14ac:dyDescent="0.25">
      <c r="A18" s="109" t="s">
        <v>15</v>
      </c>
      <c r="B18" s="170"/>
      <c r="C18" s="111" t="s">
        <v>118</v>
      </c>
      <c r="D18" s="111"/>
      <c r="E18" s="111"/>
      <c r="F18" s="111"/>
      <c r="G18" s="112"/>
    </row>
    <row r="19" spans="1:7" ht="99.75" customHeight="1" thickBot="1" x14ac:dyDescent="0.3">
      <c r="A19" s="110"/>
      <c r="B19" s="171"/>
      <c r="C19" s="113"/>
      <c r="D19" s="113"/>
      <c r="E19" s="113"/>
      <c r="F19" s="113"/>
      <c r="G19" s="114"/>
    </row>
  </sheetData>
  <mergeCells count="2">
    <mergeCell ref="A18:B19"/>
    <mergeCell ref="C18:G1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91A58B3C7F25E4C97D60ABD85E730FA" ma:contentTypeVersion="15" ma:contentTypeDescription="Create a new document." ma:contentTypeScope="" ma:versionID="e2795a617d7246c373445f510a54e65e">
  <xsd:schema xmlns:xsd="http://www.w3.org/2001/XMLSchema" xmlns:xs="http://www.w3.org/2001/XMLSchema" xmlns:p="http://schemas.microsoft.com/office/2006/metadata/properties" xmlns:ns2="1bf5389d-9564-4a24-9e19-cd48ad1aec0e" xmlns:ns3="8c231e2a-6595-4b70-a65f-69729a81d80c" targetNamespace="http://schemas.microsoft.com/office/2006/metadata/properties" ma:root="true" ma:fieldsID="e8e56ece360ff2bb6e15230788ff312e" ns2:_="" ns3:_="">
    <xsd:import namespace="1bf5389d-9564-4a24-9e19-cd48ad1aec0e"/>
    <xsd:import namespace="8c231e2a-6595-4b70-a65f-69729a81d80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MediaServiceSearchProperties"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5389d-9564-4a24-9e19-cd48ad1aec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231e2a-6595-4b70-a65f-69729a81d80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3216fc9-4d0a-4a93-9773-d8506486ee92}" ma:internalName="TaxCatchAll" ma:showField="CatchAllData" ma:web="8c231e2a-6595-4b70-a65f-69729a81d8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c231e2a-6595-4b70-a65f-69729a81d80c" xsi:nil="true"/>
    <lcf76f155ced4ddcb4097134ff3c332f xmlns="1bf5389d-9564-4a24-9e19-cd48ad1aec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C46D4D9-D019-4214-AB41-430B8F25DD2A}">
  <ds:schemaRefs>
    <ds:schemaRef ds:uri="http://schemas.microsoft.com/sharepoint/v3/contenttype/forms"/>
  </ds:schemaRefs>
</ds:datastoreItem>
</file>

<file path=customXml/itemProps2.xml><?xml version="1.0" encoding="utf-8"?>
<ds:datastoreItem xmlns:ds="http://schemas.openxmlformats.org/officeDocument/2006/customXml" ds:itemID="{E7E5C8E6-5DC6-4155-A30A-E77E0C299E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5389d-9564-4a24-9e19-cd48ad1aec0e"/>
    <ds:schemaRef ds:uri="8c231e2a-6595-4b70-a65f-69729a81d8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104C22-9BE0-4F7F-9C0C-7DCCC256EFAD}">
  <ds:schemaRefs>
    <ds:schemaRef ds:uri="http://schemas.microsoft.com/office/2006/metadata/properties"/>
    <ds:schemaRef ds:uri="http://schemas.microsoft.com/office/infopath/2007/PartnerControls"/>
    <ds:schemaRef ds:uri="8c231e2a-6595-4b70-a65f-69729a81d80c"/>
    <ds:schemaRef ds:uri="1bf5389d-9564-4a24-9e19-cd48ad1aec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Summary</vt:lpstr>
      <vt:lpstr>Cover Page</vt:lpstr>
      <vt:lpstr>SaaS Software</vt:lpstr>
      <vt:lpstr>Deliverables Payment Milestones</vt:lpstr>
      <vt:lpstr>M&amp;O</vt:lpstr>
      <vt:lpstr>UT Hourly Rates</vt:lpstr>
      <vt:lpstr>Third-Party Software</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Srivastava, Vaibhav@CIO</dc:creator>
  <cp:keywords/>
  <dc:description/>
  <cp:lastModifiedBy>Srivastava, Vaibhav@CIO</cp:lastModifiedBy>
  <cp:revision/>
  <cp:lastPrinted>2025-11-07T23:14:43Z</cp:lastPrinted>
  <dcterms:created xsi:type="dcterms:W3CDTF">2022-07-15T22:45:06Z</dcterms:created>
  <dcterms:modified xsi:type="dcterms:W3CDTF">2025-11-07T23:16:57Z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0x010100691A58B3C7F25E4C97D60ABD85E730FA</vt:lpwstr>
  </property>
  <property fmtid="{D5CDD505-2E9C-101B-9397-08002B2CF9AE}" pid="3" name="MediaServiceImageTags">
    <vt:lpwstr/>
  </property>
</Properties>
</file>