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cco365.sharepoint.com/sites/DCC-IT-PMO/Shared Documents/Reportable Projects/1115-005 Cannabis Systems Integration (CSI) Project/04 PAL/PAL Stage 3 Documents/01 DCC/STP - QAQC Feedback/"/>
    </mc:Choice>
  </mc:AlternateContent>
  <xr:revisionPtr revIDLastSave="0" documentId="8_{9BD3960D-6F45-4012-93FF-0420D346E72C}" xr6:coauthVersionLast="47" xr6:coauthVersionMax="47" xr10:uidLastSave="{00000000-0000-0000-0000-000000000000}"/>
  <bookViews>
    <workbookView xWindow="-120" yWindow="-120" windowWidth="29040" windowHeight="15720" tabRatio="858" activeTab="1" xr2:uid="{00000000-000D-0000-FFFF-FFFF00000000}"/>
  </bookViews>
  <sheets>
    <sheet name="1. Instructions" sheetId="1" r:id="rId1"/>
    <sheet name="2. Cost Summary" sheetId="2" r:id="rId2"/>
    <sheet name="3. Base Contract Deliverables" sheetId="3" r:id="rId3"/>
    <sheet name="4. Mandatory-Optional" sheetId="4" r:id="rId4"/>
    <sheet name="5.Licensing Tools Hosting Costs" sheetId="5" r:id="rId5"/>
    <sheet name="5. Maintenance &amp; Operations" sheetId="6" state="hidden" r:id="rId6"/>
    <sheet name="6. M&amp;O Continuous Support" sheetId="7" r:id="rId7"/>
    <sheet name="7. Staff Rate Sheet (UT)" sheetId="8" r:id="rId8"/>
    <sheet name="8. Continuous Enhancements " sheetId="9" r:id="rId9"/>
  </sheets>
  <externalReferences>
    <externalReference r:id="rId10"/>
  </externalReferences>
  <definedNames>
    <definedName name="Bidder">'[1]2. Cost Summary'!$C$3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9" i="2" l="1"/>
  <c r="J29" i="3"/>
  <c r="I29" i="3"/>
  <c r="G33" i="2"/>
  <c r="J28" i="5"/>
  <c r="J8" i="5"/>
  <c r="J9" i="5"/>
  <c r="J10" i="5"/>
  <c r="J11" i="5"/>
  <c r="J12" i="5"/>
  <c r="J13" i="5"/>
  <c r="J14" i="5"/>
  <c r="J15" i="5"/>
  <c r="J16" i="5"/>
  <c r="J17" i="5"/>
  <c r="J18" i="5"/>
  <c r="J19" i="5"/>
  <c r="J20" i="5"/>
  <c r="J21" i="5"/>
  <c r="J22" i="5"/>
  <c r="J23" i="5"/>
  <c r="J24" i="5"/>
  <c r="J25" i="5"/>
  <c r="J26" i="5"/>
  <c r="J27" i="5"/>
  <c r="J7" i="5"/>
  <c r="J6" i="5"/>
  <c r="D10" i="7"/>
  <c r="D8" i="7"/>
  <c r="D6" i="7"/>
  <c r="C2" i="9" l="1"/>
  <c r="C2" i="8"/>
  <c r="B2" i="7"/>
  <c r="C2" i="5"/>
  <c r="C2" i="4"/>
  <c r="E13" i="9"/>
  <c r="F12" i="9"/>
  <c r="F11" i="9"/>
  <c r="F10" i="9"/>
  <c r="F9" i="9"/>
  <c r="F8" i="9"/>
  <c r="F7" i="9"/>
  <c r="F6" i="9"/>
  <c r="F5" i="9"/>
  <c r="E13" i="8"/>
  <c r="F12" i="8"/>
  <c r="F11" i="8"/>
  <c r="F10" i="8"/>
  <c r="F9" i="8"/>
  <c r="F8" i="8"/>
  <c r="F7" i="8"/>
  <c r="F6" i="8"/>
  <c r="F5" i="8"/>
  <c r="G18" i="2"/>
  <c r="G15" i="2"/>
  <c r="K28" i="6"/>
  <c r="H28" i="6"/>
  <c r="E28" i="6"/>
  <c r="L27" i="6"/>
  <c r="I27" i="6"/>
  <c r="F27" i="6"/>
  <c r="M27" i="6" s="1"/>
  <c r="L26" i="6"/>
  <c r="I26" i="6"/>
  <c r="F26" i="6"/>
  <c r="M26" i="6" s="1"/>
  <c r="L25" i="6"/>
  <c r="I25" i="6"/>
  <c r="F25" i="6"/>
  <c r="L24" i="6"/>
  <c r="I24" i="6"/>
  <c r="F24" i="6"/>
  <c r="M24" i="6" s="1"/>
  <c r="L23" i="6"/>
  <c r="I23" i="6"/>
  <c r="F23" i="6"/>
  <c r="M23" i="6" s="1"/>
  <c r="L22" i="6"/>
  <c r="I22" i="6"/>
  <c r="F22" i="6"/>
  <c r="M22" i="6" s="1"/>
  <c r="L21" i="6"/>
  <c r="I21" i="6"/>
  <c r="F21" i="6"/>
  <c r="M21" i="6" s="1"/>
  <c r="L20" i="6"/>
  <c r="L28" i="6" s="1"/>
  <c r="I20" i="6"/>
  <c r="I28" i="6" s="1"/>
  <c r="F20" i="6"/>
  <c r="J9" i="6"/>
  <c r="K9" i="6" s="1"/>
  <c r="J7" i="6"/>
  <c r="K7" i="6" s="1"/>
  <c r="J5" i="6"/>
  <c r="K5" i="6" s="1"/>
  <c r="K11" i="6" s="1"/>
  <c r="Q50" i="5"/>
  <c r="P50" i="5"/>
  <c r="O50" i="5"/>
  <c r="N49" i="5"/>
  <c r="L49" i="5"/>
  <c r="J49" i="5"/>
  <c r="N48" i="5"/>
  <c r="L48" i="5"/>
  <c r="J48" i="5"/>
  <c r="N47" i="5"/>
  <c r="L47" i="5"/>
  <c r="J47" i="5"/>
  <c r="N46" i="5"/>
  <c r="L46" i="5"/>
  <c r="J46" i="5"/>
  <c r="N45" i="5"/>
  <c r="L45" i="5"/>
  <c r="J45" i="5"/>
  <c r="N44" i="5"/>
  <c r="L44" i="5"/>
  <c r="J44" i="5"/>
  <c r="N43" i="5"/>
  <c r="L43" i="5"/>
  <c r="J43" i="5"/>
  <c r="N42" i="5"/>
  <c r="L42" i="5"/>
  <c r="J42" i="5"/>
  <c r="N41" i="5"/>
  <c r="L41" i="5"/>
  <c r="J41" i="5"/>
  <c r="N40" i="5"/>
  <c r="L40" i="5"/>
  <c r="J40" i="5"/>
  <c r="N39" i="5"/>
  <c r="L39" i="5"/>
  <c r="J39" i="5"/>
  <c r="N38" i="5"/>
  <c r="L38" i="5"/>
  <c r="J38" i="5"/>
  <c r="N37" i="5"/>
  <c r="L37" i="5"/>
  <c r="J37" i="5"/>
  <c r="N36" i="5"/>
  <c r="L36" i="5"/>
  <c r="J36" i="5"/>
  <c r="N35" i="5"/>
  <c r="L35" i="5"/>
  <c r="J35" i="5"/>
  <c r="N34" i="5"/>
  <c r="L34" i="5"/>
  <c r="J34" i="5"/>
  <c r="Q29" i="5"/>
  <c r="P29" i="5"/>
  <c r="O29" i="5"/>
  <c r="N28" i="5"/>
  <c r="L28" i="5"/>
  <c r="N27" i="5"/>
  <c r="L27" i="5"/>
  <c r="N26" i="5"/>
  <c r="L26" i="5"/>
  <c r="N25" i="5"/>
  <c r="L25" i="5"/>
  <c r="N24" i="5"/>
  <c r="L24" i="5"/>
  <c r="N23" i="5"/>
  <c r="L23" i="5"/>
  <c r="N22" i="5"/>
  <c r="L22" i="5"/>
  <c r="N21" i="5"/>
  <c r="L21" i="5"/>
  <c r="N20" i="5"/>
  <c r="L20" i="5"/>
  <c r="N19" i="5"/>
  <c r="L19" i="5"/>
  <c r="N18" i="5"/>
  <c r="L18" i="5"/>
  <c r="N17" i="5"/>
  <c r="L17" i="5"/>
  <c r="N16" i="5"/>
  <c r="L16" i="5"/>
  <c r="N15" i="5"/>
  <c r="L15" i="5"/>
  <c r="N14" i="5"/>
  <c r="L14" i="5"/>
  <c r="N13" i="5"/>
  <c r="L13" i="5"/>
  <c r="N12" i="5"/>
  <c r="L12" i="5"/>
  <c r="N11" i="5"/>
  <c r="L11" i="5"/>
  <c r="N10" i="5"/>
  <c r="L10" i="5"/>
  <c r="N9" i="5"/>
  <c r="L9" i="5"/>
  <c r="N8" i="5"/>
  <c r="L8" i="5"/>
  <c r="N7" i="5"/>
  <c r="L7" i="5"/>
  <c r="N6" i="5"/>
  <c r="L6" i="5"/>
  <c r="G9" i="4"/>
  <c r="F9" i="4"/>
  <c r="H8" i="4"/>
  <c r="H7" i="4"/>
  <c r="H6" i="4"/>
  <c r="H30" i="3"/>
  <c r="H29" i="3"/>
  <c r="H28" i="3"/>
  <c r="I28" i="3" s="1"/>
  <c r="J28" i="3" s="1"/>
  <c r="H27" i="3"/>
  <c r="H26" i="3"/>
  <c r="H25" i="3"/>
  <c r="G24" i="3"/>
  <c r="F24" i="3"/>
  <c r="H23" i="3"/>
  <c r="H22" i="3"/>
  <c r="H21" i="3"/>
  <c r="H20" i="3"/>
  <c r="H19" i="3"/>
  <c r="H18" i="3"/>
  <c r="H17" i="3"/>
  <c r="H16" i="3"/>
  <c r="H15" i="3"/>
  <c r="H14" i="3"/>
  <c r="H13" i="3"/>
  <c r="H12" i="3"/>
  <c r="H11" i="3"/>
  <c r="H10" i="3"/>
  <c r="H9" i="3"/>
  <c r="H8" i="3"/>
  <c r="H7" i="3"/>
  <c r="G6" i="3"/>
  <c r="G31" i="3" s="1"/>
  <c r="F6" i="3"/>
  <c r="G25" i="2"/>
  <c r="F13" i="9" l="1"/>
  <c r="G38" i="2" s="1"/>
  <c r="F13" i="8"/>
  <c r="G37" i="2" s="1"/>
  <c r="H6" i="3"/>
  <c r="I6" i="3" s="1"/>
  <c r="J6" i="3" s="1"/>
  <c r="F31" i="3"/>
  <c r="H24" i="3"/>
  <c r="I24" i="3" s="1"/>
  <c r="J24" i="3" s="1"/>
  <c r="N50" i="5"/>
  <c r="O53" i="5"/>
  <c r="G8" i="2" s="1"/>
  <c r="P53" i="5"/>
  <c r="G14" i="2" s="1"/>
  <c r="G16" i="2" s="1"/>
  <c r="Q53" i="5"/>
  <c r="G17" i="2" s="1"/>
  <c r="G19" i="2" s="1"/>
  <c r="D11" i="7"/>
  <c r="G10" i="2"/>
  <c r="L50" i="5"/>
  <c r="J50" i="5"/>
  <c r="N29" i="5"/>
  <c r="L29" i="5"/>
  <c r="J29" i="5"/>
  <c r="N30" i="5" s="1"/>
  <c r="M25" i="6"/>
  <c r="F29" i="6"/>
  <c r="F32" i="6"/>
  <c r="M20" i="6"/>
  <c r="M28" i="6" s="1"/>
  <c r="F28" i="6"/>
  <c r="I8" i="4"/>
  <c r="J8" i="4" s="1"/>
  <c r="I7" i="4"/>
  <c r="J7" i="4" s="1"/>
  <c r="I6" i="4"/>
  <c r="J6" i="4" s="1"/>
  <c r="H9" i="4"/>
  <c r="G28" i="2" s="1"/>
  <c r="I30" i="3"/>
  <c r="J30" i="3" s="1"/>
  <c r="I27" i="3"/>
  <c r="J27" i="3" s="1"/>
  <c r="I26" i="3"/>
  <c r="J26" i="3" s="1"/>
  <c r="I25" i="3"/>
  <c r="J25" i="3" s="1"/>
  <c r="I23" i="3"/>
  <c r="J23" i="3" s="1"/>
  <c r="I22" i="3"/>
  <c r="J22" i="3" s="1"/>
  <c r="I21" i="3"/>
  <c r="J21" i="3" s="1"/>
  <c r="I20" i="3"/>
  <c r="J20" i="3" s="1"/>
  <c r="I19" i="3"/>
  <c r="J19" i="3" s="1"/>
  <c r="I18" i="3"/>
  <c r="J18" i="3" s="1"/>
  <c r="I17" i="3"/>
  <c r="J17" i="3" s="1"/>
  <c r="I16" i="3"/>
  <c r="J16" i="3" s="1"/>
  <c r="I15" i="3"/>
  <c r="J15" i="3" s="1"/>
  <c r="I14" i="3"/>
  <c r="J14" i="3" s="1"/>
  <c r="I13" i="3"/>
  <c r="J13" i="3" s="1"/>
  <c r="I12" i="3"/>
  <c r="J12" i="3" s="1"/>
  <c r="I11" i="3"/>
  <c r="J11" i="3" s="1"/>
  <c r="I10" i="3"/>
  <c r="J10" i="3" s="1"/>
  <c r="I9" i="3"/>
  <c r="J9" i="3"/>
  <c r="I8" i="3"/>
  <c r="J8" i="3" s="1"/>
  <c r="I7" i="3"/>
  <c r="J7" i="3" s="1"/>
  <c r="N51" i="5" l="1"/>
  <c r="N53" i="5" s="1"/>
  <c r="H31" i="3"/>
  <c r="I31" i="3" s="1"/>
  <c r="G7" i="2"/>
  <c r="I9" i="4"/>
  <c r="J9" i="4" s="1"/>
  <c r="G5" i="2" l="1"/>
  <c r="J31" i="3"/>
  <c r="G11" i="2"/>
  <c r="F17" i="8"/>
  <c r="G32" i="2" l="1"/>
  <c r="G34" i="2" s="1"/>
  <c r="G39" i="2"/>
</calcChain>
</file>

<file path=xl/sharedStrings.xml><?xml version="1.0" encoding="utf-8"?>
<sst xmlns="http://schemas.openxmlformats.org/spreadsheetml/2006/main" count="467" uniqueCount="246">
  <si>
    <t>DCC CSI Project Exhibit C: Cost Workbook
RFP 2026-001</t>
  </si>
  <si>
    <t>Cost Workbook Instructions (no input required on this sheet)</t>
  </si>
  <si>
    <t>The cost worksheets list all costs required to design, configure, develop, implement, operate, and maintain the solution as defined in the Statement of Work (SOW).</t>
  </si>
  <si>
    <t xml:space="preserve">For any items indicated on the worksheets that have no cost, Bidder must indicate the cost as $0, not blank or N/A. </t>
  </si>
  <si>
    <r>
      <t>Bidder is only permitted to input data to</t>
    </r>
    <r>
      <rPr>
        <b/>
        <sz val="10"/>
        <rFont val="Arial"/>
        <family val="2"/>
      </rPr>
      <t xml:space="preserve"> non-shaded cells. </t>
    </r>
  </si>
  <si>
    <t>The Cost Workbook uses conditional formatting to determine which phases are valid in the cost worksheets. Bidder must not copy and paste data across phases.</t>
  </si>
  <si>
    <t>Description of Cost Worksheets</t>
  </si>
  <si>
    <t>1. Instructions</t>
  </si>
  <si>
    <t xml:space="preserve">No bidder input required on this worksheet. Instructions provided for bidder to complete the cost workbook. </t>
  </si>
  <si>
    <t>2. Cost Summary</t>
  </si>
  <si>
    <t>No bidder input required on this worksheet. Sheet calculates from data input on sheets 3 through 8.</t>
  </si>
  <si>
    <t>3. Base Contract Deliverables</t>
  </si>
  <si>
    <t xml:space="preserve">Bidder enters costs associated with all project deliverables. The cost of each deliverable can be split between phases to represent the development phase(s) during which the deliverable will be submitted. Cost in phase 1 must not exceed 60% of the total project costs. </t>
  </si>
  <si>
    <t xml:space="preserve">4. Mandatory-Optional </t>
  </si>
  <si>
    <t xml:space="preserve">Bidder enters cost for mandatory-optional functional requirements in each phase of the project. </t>
  </si>
  <si>
    <t>5. Licensing Tools &amp; Hosting Costs</t>
  </si>
  <si>
    <t>Bidder enters all licensing costs including all SaaS licensing and related software and tools pertaining to development, implementation, data migration, ongoing access, support and hosting (if applicable) of the solution. Indicate in the "Product Information | Description" Column whether the cost is one-time or ongoing. Bidder also enters license costs for two optional one-year Maintenance and Operations (M&amp;O) periods. Costs for optional years may be different.</t>
  </si>
  <si>
    <t>7. Staff Rate Sheet (UT)</t>
  </si>
  <si>
    <t>8. Continuous Enhancements, improvements, or statutory and regulatory changes</t>
  </si>
  <si>
    <t>Bidder Name:</t>
  </si>
  <si>
    <t>Item Total</t>
  </si>
  <si>
    <t>PROJECT COSTS - YEARS 3.5</t>
  </si>
  <si>
    <t xml:space="preserve">Base Contract Deliverables </t>
  </si>
  <si>
    <t>Licensing, Tools, and Hosting Cost</t>
  </si>
  <si>
    <t xml:space="preserve">Licensing, Tools, and Hosting Cost - 30-months (2.5 Years)- BASE CONTRACT </t>
  </si>
  <si>
    <t>Licensing, Tools, and Hosting Cost - 12-months (1-year) M&amp;O - BASE CONTRACT</t>
  </si>
  <si>
    <t>Maintenance and Operations Activities</t>
  </si>
  <si>
    <t>Maintenance and Operations - 12-months (1-Year) M&amp;O - BASE CONTRACT</t>
  </si>
  <si>
    <t xml:space="preserve">(A) TOTAL PROJECT COST </t>
  </si>
  <si>
    <t xml:space="preserve"> MAINTENANCE AND OPERATIONS COSTS - TWO (12-MONTHS) OPTIONAL  YEARS </t>
  </si>
  <si>
    <t>Licensing, Tools, and Hosting Cost - OPTIONAL YEAR 1</t>
  </si>
  <si>
    <t>Maintenance and Operations  - OPTIONAL YEAR 1</t>
  </si>
  <si>
    <t xml:space="preserve">(B) TOTAL OPTIONAL YEAR 1 COST: </t>
  </si>
  <si>
    <t>Licensing, Tools, and Hosting Cost  - OPTIONAL YEAR 2</t>
  </si>
  <si>
    <t>Maintenance and Operations  - OPTIONAL YEAR 2</t>
  </si>
  <si>
    <t>CONTINIOUS ENHANCEMENT, STATUTORY AND LEGISLATIVE CHANGES</t>
  </si>
  <si>
    <t>Continuous Enhancements, Statutory and Legislative Changes - Base Term 12-months</t>
  </si>
  <si>
    <t>Continuous Enhancements, Statutory and Legislative Changes - Optional Year-1</t>
  </si>
  <si>
    <t>Continuous Enhancements, Statutory and Legislative Changes - Optional Year-2</t>
  </si>
  <si>
    <t>(D) TOTAL CONTINIOUS ENHANCEMENT, STATUTORY AND LEGISLATIVE CHANGES COST</t>
  </si>
  <si>
    <t>MANDATORY OPTIONAL</t>
  </si>
  <si>
    <t xml:space="preserve">4. Mandatory-Optional  </t>
  </si>
  <si>
    <t>(E)TOTAL MANDATORY OPTIONAL COST</t>
  </si>
  <si>
    <t>BASE CONTRACT</t>
  </si>
  <si>
    <t>Total Project Cost</t>
  </si>
  <si>
    <t>Unanticipated Tasks (10% of Project Cost):</t>
  </si>
  <si>
    <t>BASE CONTRACT GRAND TOTAL</t>
  </si>
  <si>
    <t>EVALUATION TOTAL</t>
  </si>
  <si>
    <t>7. Staff Rate Sheet (UT) (F)</t>
  </si>
  <si>
    <t>EVALUATION GRAND TOTAL  (A+B+C+D+E+F+G)</t>
  </si>
  <si>
    <t>Item #</t>
  </si>
  <si>
    <t xml:space="preserve">Deliverable or Task </t>
  </si>
  <si>
    <t>Not to Exceed %</t>
  </si>
  <si>
    <t>SOW ID</t>
  </si>
  <si>
    <t>Type</t>
  </si>
  <si>
    <t>Phase 1</t>
  </si>
  <si>
    <t>Phase 2</t>
  </si>
  <si>
    <t>Total Base Contract Deliverable Cost</t>
  </si>
  <si>
    <t>State Withhold</t>
  </si>
  <si>
    <t>Total Contractor Payment (Net of Withhold)</t>
  </si>
  <si>
    <t>Deliverable Cost</t>
  </si>
  <si>
    <t>Project Management</t>
  </si>
  <si>
    <t>Project Schedule</t>
  </si>
  <si>
    <t>S.15.1.2</t>
  </si>
  <si>
    <t>Deliverable</t>
  </si>
  <si>
    <t>System Development Plan</t>
  </si>
  <si>
    <t>S.15.1.3</t>
  </si>
  <si>
    <t>System Security Plan</t>
  </si>
  <si>
    <t>S.15.1.4</t>
  </si>
  <si>
    <t>Technical Design Document</t>
  </si>
  <si>
    <t>S.15.1.5</t>
  </si>
  <si>
    <t>Functional Design Document</t>
  </si>
  <si>
    <t>S.15.1.6</t>
  </si>
  <si>
    <t>Maintenance and Operations Plan</t>
  </si>
  <si>
    <t>S.15.1.7</t>
  </si>
  <si>
    <t>Disaster Recovery Plan</t>
  </si>
  <si>
    <t>S.15.1.8</t>
  </si>
  <si>
    <t>Transition Plan</t>
  </si>
  <si>
    <t>S.15.1.9</t>
  </si>
  <si>
    <t>Bi-weekly Schedule Updates</t>
  </si>
  <si>
    <t>S.15.1.10</t>
  </si>
  <si>
    <t>Monthly Status Report</t>
  </si>
  <si>
    <t>S.15.1.11</t>
  </si>
  <si>
    <t>Data Conversion Plan</t>
  </si>
  <si>
    <t>S.15.7.2</t>
  </si>
  <si>
    <t>Knowledge Transfer and Training Plan</t>
  </si>
  <si>
    <t>S.15.6.1</t>
  </si>
  <si>
    <t xml:space="preserve">Knowledge Transfer and Training Delivery Evaluation and Summary Report </t>
  </si>
  <si>
    <t>S.15.6.9</t>
  </si>
  <si>
    <t>Interface Control Document</t>
  </si>
  <si>
    <t>S.15.2.4</t>
  </si>
  <si>
    <t>Test Management Plan</t>
  </si>
  <si>
    <t>S.15.4.6</t>
  </si>
  <si>
    <t>Go-live Plan</t>
  </si>
  <si>
    <t>S.15.8.1</t>
  </si>
  <si>
    <t>Go-live Report</t>
  </si>
  <si>
    <t>S.15.8.2</t>
  </si>
  <si>
    <t>Design, Development, and Implementation</t>
  </si>
  <si>
    <t>Provision and set-up of all system environments</t>
  </si>
  <si>
    <t>S.15.2.1</t>
  </si>
  <si>
    <t>Work Product</t>
  </si>
  <si>
    <t>System Implementation</t>
  </si>
  <si>
    <t>S.15.2.2</t>
  </si>
  <si>
    <t>System Testing</t>
  </si>
  <si>
    <t>S.15.4.1</t>
  </si>
  <si>
    <t>Task</t>
  </si>
  <si>
    <t xml:space="preserve">Data Conversion </t>
  </si>
  <si>
    <t>S.15.7.3</t>
  </si>
  <si>
    <t xml:space="preserve">Knowledge Transfer and Training </t>
  </si>
  <si>
    <t>S.15.6.7</t>
  </si>
  <si>
    <t>Full System Acceptance Attestation Letter</t>
  </si>
  <si>
    <t>TOTAL CONTRACT DELIVERABLES COST:</t>
  </si>
  <si>
    <t>Mandatory Optional are not negotiable. To be considered responsive, all requirements identified as (MO) must receive a cost in Column E. It is at the State’s option/discretion on whether to utilize the option in the Contract.</t>
  </si>
  <si>
    <t>Total Mandatory-Optional Cost</t>
  </si>
  <si>
    <t>Cost</t>
  </si>
  <si>
    <t>Mandatory-Optional FG-93: The system shall support bi-directional data exchange with state and federal systems, values determined by DCC and provide fail and success reports, for new legislative driven license types.</t>
  </si>
  <si>
    <t>Mandatory-Optional FG-94: The system shall support the configuration and management of new legislatively-mandated license types (up to five in total), including fees, variable fee rules, expiration date assignment rules, eligibility rules, owner relationship requirements, and required licensing disclosures.</t>
  </si>
  <si>
    <t>Mandatory-Optional FG-95: The system shall support modification of license types to conform with legislatively-mandated changes to fees, variable fee rules, expiration date assignment rules, eligibility rules, owner relationship requirements, and required licensing disclosures.</t>
  </si>
  <si>
    <t> </t>
  </si>
  <si>
    <t>Bidders shall identify the number of licenses required at the time the service becomes operational. Certain licenses may not be required during the initial project year (Project Year 1); therefore, the corresponding cost for those line items may be reflected as zero ($0) during that period. License quantities and associated costs may increase in subsequent periods based on system deployment progress and operational needs.
The Contractor shall provide costs for all software licenses required and purchase such licenses from software contractors and/or resellers, and any third-party tools necessary to meet the functional and non-functional requirement to support the proposed SaaS Solution. Please identify all Production and Non-Production environments required. 
All such purchased items shall be procured in the name of DCC, with ownership vested in DCC. The Contractor shall be responsible for making payments for these items for the duration of the contract.</t>
  </si>
  <si>
    <t>A.  SOFTWARE TOOLS COSTS (including Third Party or Other)</t>
  </si>
  <si>
    <t>Base Contract 42-months (Years 3.5) </t>
  </si>
  <si>
    <t>Product Name</t>
  </si>
  <si>
    <t>Product Information | Description</t>
  </si>
  <si>
    <t>SKU</t>
  </si>
  <si>
    <t>SLP#</t>
  </si>
  <si>
    <t>Purpose</t>
  </si>
  <si>
    <t>Unit Cost</t>
  </si>
  <si>
    <t>Qty.
Project Year 1
(12-months)</t>
  </si>
  <si>
    <t>Licensing Costs
12-months M&amp;O</t>
  </si>
  <si>
    <t>Licensing Costs
12-months M&amp;O
(OPTIONAL YEAR ONE)</t>
  </si>
  <si>
    <t>Licensing Costs
12-months M&amp;O
(OPTIONAL YEAR TWO)</t>
  </si>
  <si>
    <t>Software</t>
  </si>
  <si>
    <t xml:space="preserve">TOTAL:  </t>
  </si>
  <si>
    <t>B.  HOSTING INCLUDING CLOUD, DATA, INFRASTRUCTURE, SERVICES COSTS</t>
  </si>
  <si>
    <t xml:space="preserve">Product Information | Description
(Number, Version, Open Source or Proprietary) </t>
  </si>
  <si>
    <t xml:space="preserve"> </t>
  </si>
  <si>
    <t xml:space="preserve">TOTAL: </t>
  </si>
  <si>
    <t xml:space="preserve">5. Maintenance &amp; Operations Continuous Support </t>
  </si>
  <si>
    <t>Cost Category</t>
  </si>
  <si>
    <t>Payment Type</t>
  </si>
  <si>
    <t>Unit of Measure</t>
  </si>
  <si>
    <t>Est. Unit Total
(Hypothetical - For Evaluation Purposes)</t>
  </si>
  <si>
    <t>Bidder Proposed Monthly Service Fee Per Unit</t>
  </si>
  <si>
    <t>Monthly Service Cost Total</t>
  </si>
  <si>
    <t>Annual Service Cost Total</t>
  </si>
  <si>
    <t>BIDDER COMMENTS
(Enter comment if proposed cost in column H equals $0.)</t>
  </si>
  <si>
    <t>12-months  Maintenance &amp; Operations - BASE CONTRACT</t>
  </si>
  <si>
    <t>Maintenance Activities</t>
  </si>
  <si>
    <t>Monthly Service Fee</t>
  </si>
  <si>
    <t>Service</t>
  </si>
  <si>
    <t>12-months Maintenance &amp; Operations - OPTIONAL YEAR</t>
  </si>
  <si>
    <t>TOTAL</t>
  </si>
  <si>
    <t xml:space="preserve">Maintenance and Operations Continuous Support 
</t>
  </si>
  <si>
    <t xml:space="preserve">The State expects during the 12-months of the first base contract year and the two (2), one (1) year options of the contract period, enhancements, improvements, or statutory and regulatory changes may necessitate changes to the solution. These changes will be structured based on the Contractor’s hourly labor rates identified in the cost worksheet, table 5.1 below. No work can be performed in advance of State's approval via the Work Order Authorization process, SOW Section 16. 
Costs for monthly service activities, tasks and deliverables identified in SOW section 32 Maintenance and Operations (M&amp;O), shall also be considered in the below bucket of hours for the 12-months of the first base contract year and the two (2), one (1) year options of the contract period. 
The hours in columns C, F, and I are determined by the State. Bidders may propose alternatives in the 6611 Negotiation phase of the solicitation period as identified in SOW Section 2.3 Key action Dates. Hours below are considered maximum hours for each period. State reserves the right to use hours across classifications as needed throughout the 12-months of the first base contract year and the two (2), one (1) year options of the contract period. 
The Contractor may use other classifications not listed in this Cost Worksheet to perform work; however the hourly rate charged by the Contractor will be at the lowest classification hourly rate provided in Table 10.4.1.
Note: 
The Contractor may use other non-key staff classifications not listed in this Cost Worksheet to perform work; however the hourly rate charged by the Contractor will be at the lowest classification hourly rate provided in Table 5.1
 </t>
  </si>
  <si>
    <t>Table 5.1
Contractor's Staff Roles/Hourly Rates for 
Continuous Integration and Continuous Development For Optional Years</t>
  </si>
  <si>
    <t xml:space="preserve">M&amp;O Base Contract </t>
  </si>
  <si>
    <t>Optional Year  1</t>
  </si>
  <si>
    <t>Optional Year 2</t>
  </si>
  <si>
    <t>Total Years</t>
  </si>
  <si>
    <t>Qty</t>
  </si>
  <si>
    <t xml:space="preserve">(A)
Staff Role/Title </t>
  </si>
  <si>
    <t>(B)
Hourly Labor Rate</t>
  </si>
  <si>
    <t xml:space="preserve">( C) 
Maximum Hours for 12-months base contract </t>
  </si>
  <si>
    <t>(D)
Base Contract Evaluation Cost 
Total
(BxC) = (D)</t>
  </si>
  <si>
    <t xml:space="preserve">(E)
Hourly Labor Rate
</t>
  </si>
  <si>
    <t>(F)
Hours for  Optional Year 1</t>
  </si>
  <si>
    <t>(G)
Option Year 1 Evaluation Cost Total
(ExF=G)</t>
  </si>
  <si>
    <t xml:space="preserve">(H)
Hourly Labor Rate
</t>
  </si>
  <si>
    <t>(I)
Hours for  Optional Year 1</t>
  </si>
  <si>
    <t>(J)
Option Year 2 Evaluation Cost Total
(HxI=J)</t>
  </si>
  <si>
    <t xml:space="preserve">(K)
Evaluation Total
(D+G+J=K)
</t>
  </si>
  <si>
    <t>Technical Lead (Key Staff)</t>
  </si>
  <si>
    <t>Configuration Lead (Key Staff)</t>
  </si>
  <si>
    <t xml:space="preserve">Project Manager </t>
  </si>
  <si>
    <t>Business Analyst Lead (Key Staff)</t>
  </si>
  <si>
    <t>Scum Master (Key Staff)</t>
  </si>
  <si>
    <t>TBD</t>
  </si>
  <si>
    <t>Developer(s)</t>
  </si>
  <si>
    <t>Configurator(s)</t>
  </si>
  <si>
    <t>Business Analyst(s)</t>
  </si>
  <si>
    <t>Total for Maintenance and Operations Continuous Support</t>
  </si>
  <si>
    <t>*1920 hours = Full year per PY</t>
  </si>
  <si>
    <t>The following activities are explicitly non-billable and shall be fully absorbed by the System Integrator. No hours or costs associated with these activities may be charged, invoiced, or applied against any Work Order Authorization (WOA), hourly allocation, or not-to-exceed amount.</t>
  </si>
  <si>
    <t xml:space="preserve">Non-Billable Categories </t>
  </si>
  <si>
    <t>Internal Contractor management overhead, including internal supervision, internal reporting, staffing management, or administrative coordination not expressly requested by the State.</t>
  </si>
  <si>
    <t>Internal quality rework, including correction of defects, errors, omissions, or deficiencies resulting from Contractor performance or failure to meet agreed requirements.</t>
  </si>
  <si>
    <t>Contractor onboarding, ramp-up, and staff turnover activities, including orientation, training, shadowing, knowledge acquisition, replacement staffing, or transition activities.</t>
  </si>
  <si>
    <t>Internal Contractor knowledge transfer, including transfer of information or responsibilities between Contractor personnel or subcontractors.</t>
  </si>
  <si>
    <t>Idle, standby, or on-call time, including time during which Contractor staff are available but not actively performing State-authorized work.</t>
  </si>
  <si>
    <t xml:space="preserve">Internal Contractor meetings, including internal status meetings, coordination meetings, or planning sessions not attended by or expressly requested by the State. </t>
  </si>
  <si>
    <t>Contractor staff ramp-up time, including time spent achieving required productivity, familiarity with the Solution, tools, environments, or processes.</t>
  </si>
  <si>
    <t>Monthly Service Cost</t>
  </si>
  <si>
    <t>12-months Maintenance &amp; Operations - OPTIONAL YEAR 1</t>
  </si>
  <si>
    <t>12-months Maintenance &amp; Operations - OPTIONAL YEAR 2</t>
  </si>
  <si>
    <t xml:space="preserve">
Hourly rate information will be used in the calculation of Unanticipated Task (UT) costs. Bidder to add additional staff as needed. Unanticipated Tasks: (May only be utilized during the Base Contract Term)
Unanticipated tasks are statutory and regulatory changes or additional work that must be performed and are within scope of the awarded contract, but were not identified in the State's solicitation document or Statement of Work (SOW) that may necessitate changes.
The Contractor may use other classifications not listed in this Cost Worksheet to perform work; however, the hourly rate charged by the Contractor will be at the lowest classification hourly rate provided. </t>
  </si>
  <si>
    <t>Job Classification Title</t>
  </si>
  <si>
    <t>Hourly Rate 
(A)</t>
  </si>
  <si>
    <t>Estimated Hours
(Evaluation Purposes Only  
(B))</t>
  </si>
  <si>
    <t>Evaluation Total
(.C)
(A*B=C)</t>
  </si>
  <si>
    <t xml:space="preserve">Developer </t>
  </si>
  <si>
    <t>Business Analyst</t>
  </si>
  <si>
    <t xml:space="preserve">Configurator </t>
  </si>
  <si>
    <t>Total</t>
  </si>
  <si>
    <t>Unanticipated Tasks</t>
  </si>
  <si>
    <t>1. INSTRUCTIONS</t>
  </si>
  <si>
    <t>2. COST SUMMARY</t>
  </si>
  <si>
    <t>3. BASE CONTRACT DELIVERABLES</t>
  </si>
  <si>
    <t>5. LICESNING, TOOLS, HOSTING COSTS</t>
  </si>
  <si>
    <t>6. MAINTENANCE AND OPERATION CONTINOUS SUPPORT</t>
  </si>
  <si>
    <t>7. STAFF RATE SHEET (UT)</t>
  </si>
  <si>
    <t xml:space="preserve">8. CONTINUOUS ENHANCEMENTS, IMPROVEMENTS, OR STATUTORY AND REGULATORY CHANGES </t>
  </si>
  <si>
    <t xml:space="preserve">(SOW Section 31 Table31B)
The State expects during the 12-months Maintenance and Operation of the first base contract year and the two (2), one (1) year options of the contract period, enhancements, improvements, or statutory and regulatory changes may necessitate changes to the solution. These changes will be structured based on the Contractor's hourly labor rates identified in the cost worksheet.
The Contractor may use other classifications not listed in this Cost Worksheet to perform work; however, the hourly rate charged by the Contractor will be at the lowest classification hourly rate provided. 
</t>
  </si>
  <si>
    <t>(C)TOTAL OPTIONAL YEAR 2 COST</t>
  </si>
  <si>
    <t>Bidders are required to complete cost worksheets 3 through 8 of this Cost Workbook.</t>
  </si>
  <si>
    <t>Bidder Name</t>
  </si>
  <si>
    <t>4. MANDATORY OPTIONAL FUNCTIONAL REQUIREMENTS</t>
  </si>
  <si>
    <t xml:space="preserve">Bidder Name </t>
  </si>
  <si>
    <t>Optional Years</t>
  </si>
  <si>
    <t xml:space="preserve">Fixed Monthly Services (SOW Section 31 Table 31A)
*Costs for monthly service activities, tasks and deliverables identified in SOW section 31 Maintenance and Operations (M&amp;O), SOW section 32 Help Desk Support, and SOW section 35 Service Level Agreements shall be covered in the 12-months of the first base contract year and the two (2), one (1) year options of the contract period. </t>
  </si>
  <si>
    <t>Evaluation Total
(C)
(A*B=C)</t>
  </si>
  <si>
    <t>Data entry not permitted. Sheet calculates automatically.</t>
  </si>
  <si>
    <t>Project Manager</t>
  </si>
  <si>
    <t xml:space="preserve">Scrum Master </t>
  </si>
  <si>
    <t>Business Analyst Lead</t>
  </si>
  <si>
    <t xml:space="preserve">Configuration Lead </t>
  </si>
  <si>
    <t xml:space="preserve">Technical Lead </t>
  </si>
  <si>
    <t xml:space="preserve">Business Analyst Lead </t>
  </si>
  <si>
    <r>
      <t xml:space="preserve">Configuration Lead </t>
    </r>
    <r>
      <rPr>
        <strike/>
        <sz val="11"/>
        <color rgb="FF000000"/>
        <rFont val="Arial"/>
        <family val="2"/>
      </rPr>
      <t xml:space="preserve"> </t>
    </r>
  </si>
  <si>
    <r>
      <t xml:space="preserve">Technical Lead </t>
    </r>
    <r>
      <rPr>
        <strike/>
        <sz val="11"/>
        <color rgb="FF000000"/>
        <rFont val="Arial"/>
        <family val="2"/>
      </rPr>
      <t xml:space="preserve"> </t>
    </r>
  </si>
  <si>
    <t xml:space="preserve">TOTAL COST 2.5 YEARS </t>
  </si>
  <si>
    <t>TOTAL Licensing, Tools, &amp; Hosting Cost
(Base Contract [2.5 Years + 1 Year M&amp;O] &amp; Optional Years [Year 1 and Year 2]):</t>
  </si>
  <si>
    <t xml:space="preserve">Bidder enters hourly rate information for Staff. Rates will be used for annual NTE amount for M&amp;O Base contract and option year-1 and option year-2. </t>
  </si>
  <si>
    <t>Bidder enters hourly rate information for Staff.  Rates will be used in the calculation of Unanticipated Task (UT) costs.</t>
  </si>
  <si>
    <t>6. M&amp;O Continous Support</t>
  </si>
  <si>
    <t>Bidder enters the fixed monthly Maintenance and Operations (M&amp;O) services costs.</t>
  </si>
  <si>
    <r>
      <t xml:space="preserve">The Contractor shall deliver the Project using an agile scrum methodology and a phased implementation approach consisting of two phases, Phase 1 and Phase 2 per SOW Section 30 Phased Implementation and Production Support. 
End-user availability will begin after production implementation of the first phase and continue until phase 2 is complete. Provide phased costs in columns F and G, below.  Only use columns as needed to represent the development phase(s) during which the deliverable, task or work product will be submitted. 
</t>
    </r>
    <r>
      <rPr>
        <sz val="11"/>
        <color rgb="FFFF0000"/>
        <rFont val="Arial"/>
        <family val="2"/>
      </rPr>
      <t xml:space="preserve">NOTE:  2.2 System Implementation work product may include multiple sprint cycles, depending on the Contractor's system development plan. Based on the development approach, deliverable payment may be split. </t>
    </r>
    <r>
      <rPr>
        <sz val="11"/>
        <rFont val="Arial"/>
        <family val="2"/>
      </rPr>
      <t xml:space="preserve">
Total cost for phase 1 must not exceed 60% of the Base Contract Deliverable Cost. The remaining will be allocated to phase 2. </t>
    </r>
  </si>
  <si>
    <t>8. Continuous Enhancements, Improvements or Statutory and Legislative Changes  (G)</t>
  </si>
  <si>
    <t>Qty.
Year 1
(12-months)</t>
  </si>
  <si>
    <t>Year 1
(12-months)</t>
  </si>
  <si>
    <t>Qty.
Year 2
(12-months)</t>
  </si>
  <si>
    <t>Year 2
(12-months)</t>
  </si>
  <si>
    <t>Qty. Year 3 
(6-months)</t>
  </si>
  <si>
    <t>Year 3 
(6-months)</t>
  </si>
  <si>
    <t>Qty Year 2
(12-months)</t>
  </si>
  <si>
    <t>The Unanticipated Tasks Budget is a maximum of ten (10) percent (%) of the Base Contract Cost (excluding M&amp;O).
This Total will be included in the awarded contract.  This cell is pre-calculated and not to be modified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</si>
</sst>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_);_(* \(#,##0\);_(* \-??_);_(@_)"/>
    <numFmt numFmtId="165" formatCode="_(\$* #,##0.00_);_(\$* \(#,##0.00\);_(\$* \-??_);_(@_)"/>
    <numFmt numFmtId="166" formatCode="_([$$-409]* #,##0.00_);_([$$-409]* \(#,##0.00\);_([$$-409]* \-??_);_(@_)"/>
    <numFmt numFmtId="167" formatCode="_(\$* #,##0_);_(\$* \(#,##0\);_(\$* \-_);_(@_)"/>
    <numFmt numFmtId="168" formatCode="0.0"/>
    <numFmt numFmtId="169" formatCode="_(* #,##0.00_);_(* \(#,##0.00\);_(* \-??_);_(@_)"/>
    <numFmt numFmtId="170" formatCode="&quot;$&quot;#,##0"/>
  </numFmts>
  <fonts count="35" x14ac:knownFonts="1">
    <font>
      <sz val="11"/>
      <color theme="1"/>
      <name val="Calibri"/>
      <family val="2"/>
      <charset val="1"/>
    </font>
    <font>
      <sz val="10"/>
      <color theme="1"/>
      <name val="Arial"/>
      <family val="2"/>
      <charset val="1"/>
    </font>
    <font>
      <sz val="10"/>
      <color theme="1"/>
      <name val="Arial"/>
      <family val="2"/>
    </font>
    <font>
      <b/>
      <sz val="10"/>
      <color theme="1"/>
      <name val="Arial"/>
      <family val="2"/>
    </font>
    <font>
      <sz val="10"/>
      <color rgb="FF000000"/>
      <name val="Arial"/>
      <family val="2"/>
    </font>
    <font>
      <sz val="11"/>
      <color theme="1"/>
      <name val="Arial"/>
      <family val="2"/>
      <charset val="1"/>
    </font>
    <font>
      <sz val="10"/>
      <name val="Arial"/>
      <family val="2"/>
    </font>
    <font>
      <b/>
      <sz val="10"/>
      <name val="Arial"/>
      <family val="2"/>
    </font>
    <font>
      <sz val="11"/>
      <name val="Arial"/>
      <family val="2"/>
      <charset val="1"/>
    </font>
    <font>
      <b/>
      <sz val="11"/>
      <color theme="1"/>
      <name val="Arial"/>
      <family val="2"/>
      <charset val="1"/>
    </font>
    <font>
      <b/>
      <i/>
      <sz val="10"/>
      <color rgb="FFFF0000"/>
      <name val="Arial"/>
      <family val="2"/>
    </font>
    <font>
      <sz val="11"/>
      <color theme="1"/>
      <name val="Calibri"/>
      <family val="2"/>
      <charset val="1"/>
    </font>
    <font>
      <sz val="11"/>
      <color theme="1"/>
      <name val="Arial"/>
      <family val="2"/>
    </font>
    <font>
      <b/>
      <sz val="11"/>
      <color theme="1"/>
      <name val="Arial"/>
      <family val="2"/>
    </font>
    <font>
      <b/>
      <sz val="11"/>
      <name val="Arial"/>
      <family val="2"/>
    </font>
    <font>
      <sz val="11"/>
      <name val="Arial"/>
      <family val="2"/>
    </font>
    <font>
      <sz val="11"/>
      <color rgb="FF000000"/>
      <name val="Arial"/>
      <family val="2"/>
    </font>
    <font>
      <b/>
      <sz val="11"/>
      <color rgb="FF000000"/>
      <name val="Arial"/>
      <family val="2"/>
    </font>
    <font>
      <b/>
      <sz val="10"/>
      <color rgb="FFFFFFFF"/>
      <name val="Arial"/>
      <family val="2"/>
    </font>
    <font>
      <b/>
      <sz val="11"/>
      <color rgb="FFFFFFFF"/>
      <name val="Calibri"/>
      <family val="2"/>
    </font>
    <font>
      <sz val="11"/>
      <color rgb="FF000000"/>
      <name val="Calibri"/>
      <family val="2"/>
    </font>
    <font>
      <b/>
      <sz val="11"/>
      <color rgb="FFFFFFFF"/>
      <name val="Arial"/>
      <family val="2"/>
    </font>
    <font>
      <i/>
      <sz val="10"/>
      <color rgb="FF000000"/>
      <name val="Arial"/>
      <family val="2"/>
    </font>
    <font>
      <b/>
      <sz val="11"/>
      <color theme="0"/>
      <name val="Arial"/>
      <family val="2"/>
    </font>
    <font>
      <b/>
      <sz val="11"/>
      <color theme="0"/>
      <name val="Calibri"/>
      <family val="2"/>
    </font>
    <font>
      <sz val="11"/>
      <color theme="0"/>
      <name val="Arial"/>
      <family val="2"/>
    </font>
    <font>
      <sz val="8"/>
      <name val="Calibri"/>
      <family val="2"/>
      <charset val="1"/>
    </font>
    <font>
      <strike/>
      <sz val="11"/>
      <color rgb="FF000000"/>
      <name val="Arial"/>
      <family val="2"/>
    </font>
    <font>
      <strike/>
      <sz val="11"/>
      <color theme="1"/>
      <name val="Arial"/>
      <family val="2"/>
    </font>
    <font>
      <sz val="11"/>
      <color rgb="FFFF0000"/>
      <name val="Calibri"/>
      <family val="2"/>
      <charset val="1"/>
    </font>
    <font>
      <sz val="10"/>
      <color rgb="FFFF0000"/>
      <name val="Arial"/>
      <family val="2"/>
    </font>
    <font>
      <sz val="11"/>
      <color rgb="FFFF0000"/>
      <name val="Arial"/>
      <family val="2"/>
      <charset val="1"/>
    </font>
    <font>
      <b/>
      <sz val="10"/>
      <color theme="0"/>
      <name val="Arial"/>
      <family val="2"/>
    </font>
    <font>
      <sz val="11"/>
      <name val="Calibri"/>
      <family val="2"/>
    </font>
    <font>
      <sz val="11"/>
      <color rgb="FFFF0000"/>
      <name val="Arial"/>
      <family val="2"/>
    </font>
  </fonts>
  <fills count="18">
    <fill>
      <patternFill patternType="none"/>
    </fill>
    <fill>
      <patternFill patternType="gray125"/>
    </fill>
    <fill>
      <patternFill patternType="solid">
        <fgColor theme="0" tint="-0.249977111117893"/>
        <bgColor rgb="FFB4C6E7"/>
      </patternFill>
    </fill>
    <fill>
      <patternFill patternType="solid">
        <fgColor theme="0" tint="-0.14999847407452621"/>
        <bgColor rgb="FFD6DCE5"/>
      </patternFill>
    </fill>
    <fill>
      <patternFill patternType="solid">
        <fgColor rgb="FF404040"/>
      </patternFill>
    </fill>
    <fill>
      <patternFill patternType="solid">
        <fgColor rgb="FFFFFFFF"/>
      </patternFill>
    </fill>
    <fill>
      <patternFill patternType="solid">
        <fgColor rgb="FFD9D9D9"/>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2"/>
        <bgColor rgb="FFB4C6E7"/>
      </patternFill>
    </fill>
    <fill>
      <patternFill patternType="solid">
        <fgColor theme="2"/>
      </patternFill>
    </fill>
    <fill>
      <patternFill patternType="solid">
        <fgColor theme="2"/>
        <bgColor rgb="FFD6DCE5"/>
      </patternFill>
    </fill>
    <fill>
      <patternFill patternType="solid">
        <fgColor theme="2"/>
        <bgColor rgb="FFFFFFCC"/>
      </patternFill>
    </fill>
    <fill>
      <patternFill patternType="solid">
        <fgColor theme="8"/>
        <bgColor indexed="64"/>
      </patternFill>
    </fill>
    <fill>
      <patternFill patternType="solid">
        <fgColor theme="8"/>
        <bgColor rgb="FFFFFFCC"/>
      </patternFill>
    </fill>
    <fill>
      <patternFill patternType="solid">
        <fgColor theme="2" tint="-9.9978637043366805E-2"/>
        <bgColor indexed="64"/>
      </patternFill>
    </fill>
  </fills>
  <borders count="52">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bottom style="thin">
        <color auto="1"/>
      </bottom>
      <diagonal/>
    </border>
    <border>
      <left/>
      <right/>
      <top/>
      <bottom style="thin">
        <color auto="1"/>
      </bottom>
      <diagonal/>
    </border>
    <border>
      <left/>
      <right style="medium">
        <color auto="1"/>
      </right>
      <top/>
      <bottom/>
      <diagonal/>
    </border>
    <border>
      <left style="medium">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thin">
        <color auto="1"/>
      </top>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style="double">
        <color auto="1"/>
      </bottom>
      <diagonal/>
    </border>
    <border>
      <left style="thin">
        <color auto="1"/>
      </left>
      <right/>
      <top/>
      <bottom style="double">
        <color auto="1"/>
      </bottom>
      <diagonal/>
    </border>
    <border>
      <left/>
      <right/>
      <top/>
      <bottom style="double">
        <color auto="1"/>
      </bottom>
      <diagonal/>
    </border>
    <border>
      <left/>
      <right style="medium">
        <color auto="1"/>
      </right>
      <top/>
      <bottom style="double">
        <color auto="1"/>
      </bottom>
      <diagonal/>
    </border>
    <border>
      <left style="thin">
        <color auto="1"/>
      </left>
      <right style="thin">
        <color auto="1"/>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thin">
        <color auto="1"/>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thin">
        <color auto="1"/>
      </right>
      <top/>
      <bottom style="medium">
        <color auto="1"/>
      </bottom>
      <diagonal/>
    </border>
  </borders>
  <cellStyleXfs count="6">
    <xf numFmtId="0" fontId="0" fillId="0" borderId="0"/>
    <xf numFmtId="169" fontId="11" fillId="0" borderId="0"/>
    <xf numFmtId="165" fontId="11" fillId="0" borderId="0"/>
    <xf numFmtId="9" fontId="11" fillId="0" borderId="0"/>
    <xf numFmtId="0" fontId="1" fillId="0" borderId="0"/>
    <xf numFmtId="167" fontId="11" fillId="0" borderId="0"/>
  </cellStyleXfs>
  <cellXfs count="362">
    <xf numFmtId="0" fontId="0" fillId="0" borderId="0" xfId="0"/>
    <xf numFmtId="0" fontId="2" fillId="2" borderId="0" xfId="4" applyFont="1" applyFill="1"/>
    <xf numFmtId="0" fontId="2" fillId="2" borderId="0" xfId="4" applyFont="1" applyFill="1" applyAlignment="1">
      <alignment wrapText="1"/>
    </xf>
    <xf numFmtId="0" fontId="2" fillId="2" borderId="0" xfId="4" applyFont="1" applyFill="1" applyAlignment="1">
      <alignment horizontal="left" wrapText="1"/>
    </xf>
    <xf numFmtId="0" fontId="5" fillId="0" borderId="0" xfId="0" applyFont="1" applyAlignment="1">
      <alignment vertical="top"/>
    </xf>
    <xf numFmtId="0" fontId="5" fillId="0" borderId="0" xfId="0" applyFont="1" applyAlignment="1">
      <alignment horizontal="left" vertical="top"/>
    </xf>
    <xf numFmtId="0" fontId="8" fillId="0" borderId="0" xfId="0" applyFont="1" applyAlignment="1">
      <alignment horizontal="left" vertical="top"/>
    </xf>
    <xf numFmtId="0" fontId="9" fillId="0" borderId="0" xfId="0" applyFont="1" applyAlignment="1">
      <alignment vertical="top"/>
    </xf>
    <xf numFmtId="0" fontId="7" fillId="3" borderId="36" xfId="0" applyFont="1" applyFill="1" applyBorder="1" applyAlignment="1">
      <alignment horizontal="center" vertical="top"/>
    </xf>
    <xf numFmtId="0" fontId="7" fillId="3" borderId="37" xfId="0" applyFont="1" applyFill="1" applyBorder="1" applyAlignment="1">
      <alignment horizontal="right" vertical="top" wrapText="1"/>
    </xf>
    <xf numFmtId="0" fontId="7" fillId="3" borderId="38" xfId="0" applyFont="1" applyFill="1" applyBorder="1" applyAlignment="1">
      <alignment horizontal="right" vertical="top" wrapText="1"/>
    </xf>
    <xf numFmtId="165" fontId="7" fillId="3" borderId="38" xfId="2" applyFont="1" applyFill="1" applyBorder="1" applyAlignment="1">
      <alignment horizontal="right" vertical="center"/>
    </xf>
    <xf numFmtId="165" fontId="7" fillId="3" borderId="39" xfId="2" applyFont="1" applyFill="1" applyBorder="1" applyAlignment="1">
      <alignment horizontal="right" vertical="center"/>
    </xf>
    <xf numFmtId="0" fontId="3" fillId="3" borderId="18" xfId="0" applyFont="1" applyFill="1" applyBorder="1" applyAlignment="1">
      <alignment vertical="top"/>
    </xf>
    <xf numFmtId="0" fontId="6" fillId="0" borderId="0" xfId="0" applyFont="1" applyAlignment="1">
      <alignment horizontal="left" vertical="top" wrapText="1"/>
    </xf>
    <xf numFmtId="0" fontId="2" fillId="0" borderId="0" xfId="0" applyFont="1" applyAlignment="1">
      <alignment vertical="top"/>
    </xf>
    <xf numFmtId="0" fontId="10" fillId="0" borderId="0" xfId="0" applyFont="1" applyAlignment="1">
      <alignment horizontal="center" vertical="center" wrapText="1"/>
    </xf>
    <xf numFmtId="0" fontId="2" fillId="0" borderId="0" xfId="0" applyFont="1" applyAlignment="1">
      <alignment wrapText="1"/>
    </xf>
    <xf numFmtId="0" fontId="2" fillId="0" borderId="0" xfId="0" applyFont="1" applyAlignment="1">
      <alignment horizontal="left" vertical="top" wrapText="1"/>
    </xf>
    <xf numFmtId="0" fontId="3" fillId="0" borderId="0" xfId="0" applyFont="1" applyAlignment="1">
      <alignment vertical="top"/>
    </xf>
    <xf numFmtId="0" fontId="3" fillId="0" borderId="0" xfId="0" applyFont="1" applyAlignment="1">
      <alignment horizontal="left" vertical="top"/>
    </xf>
    <xf numFmtId="0" fontId="12" fillId="0" borderId="0" xfId="0" applyFont="1" applyAlignment="1">
      <alignment horizontal="left" vertical="top"/>
    </xf>
    <xf numFmtId="0" fontId="12" fillId="0" borderId="0" xfId="0" applyFont="1" applyAlignment="1">
      <alignment vertical="top"/>
    </xf>
    <xf numFmtId="0" fontId="12" fillId="0" borderId="0" xfId="0" applyFont="1"/>
    <xf numFmtId="0" fontId="12" fillId="0" borderId="0" xfId="0" applyFont="1" applyAlignment="1">
      <alignment horizontal="center" vertical="top" wrapText="1"/>
    </xf>
    <xf numFmtId="0" fontId="13" fillId="0" borderId="0" xfId="0" applyFont="1" applyAlignment="1">
      <alignment vertical="top"/>
    </xf>
    <xf numFmtId="0" fontId="18" fillId="4" borderId="0" xfId="0" applyFont="1" applyFill="1"/>
    <xf numFmtId="0" fontId="18" fillId="4" borderId="32" xfId="0" applyFont="1" applyFill="1" applyBorder="1" applyAlignment="1">
      <alignment vertical="top"/>
    </xf>
    <xf numFmtId="0" fontId="18" fillId="4" borderId="24" xfId="0" applyFont="1" applyFill="1" applyBorder="1" applyAlignment="1">
      <alignment vertical="top"/>
    </xf>
    <xf numFmtId="0" fontId="18" fillId="4" borderId="1" xfId="0" applyFont="1" applyFill="1" applyBorder="1" applyAlignment="1">
      <alignment horizontal="left" vertical="top"/>
    </xf>
    <xf numFmtId="0" fontId="18" fillId="4" borderId="7" xfId="0" applyFont="1" applyFill="1" applyBorder="1" applyAlignment="1">
      <alignment vertical="top"/>
    </xf>
    <xf numFmtId="0" fontId="18" fillId="4" borderId="33" xfId="0" applyFont="1" applyFill="1" applyBorder="1" applyAlignment="1">
      <alignment horizontal="center" vertical="top"/>
    </xf>
    <xf numFmtId="0" fontId="18" fillId="4" borderId="34" xfId="0" applyFont="1" applyFill="1" applyBorder="1" applyAlignment="1">
      <alignment vertical="top" wrapText="1"/>
    </xf>
    <xf numFmtId="0" fontId="18" fillId="4" borderId="34" xfId="0" applyFont="1" applyFill="1" applyBorder="1" applyAlignment="1">
      <alignment horizontal="center" vertical="top" wrapText="1"/>
    </xf>
    <xf numFmtId="0" fontId="18" fillId="4" borderId="35" xfId="0" applyFont="1" applyFill="1" applyBorder="1" applyAlignment="1">
      <alignment horizontal="center" vertical="top" wrapText="1"/>
    </xf>
    <xf numFmtId="0" fontId="18" fillId="4" borderId="16" xfId="0" applyFont="1" applyFill="1" applyBorder="1" applyAlignment="1">
      <alignment vertical="top" wrapText="1"/>
    </xf>
    <xf numFmtId="0" fontId="18" fillId="4" borderId="5" xfId="0" applyFont="1" applyFill="1" applyBorder="1" applyAlignment="1">
      <alignment vertical="top" wrapText="1"/>
    </xf>
    <xf numFmtId="0" fontId="18" fillId="4" borderId="16" xfId="0" applyFont="1" applyFill="1" applyBorder="1" applyAlignment="1">
      <alignment vertical="top"/>
    </xf>
    <xf numFmtId="0" fontId="18" fillId="4" borderId="20" xfId="0" applyFont="1" applyFill="1" applyBorder="1" applyAlignment="1">
      <alignment vertical="top"/>
    </xf>
    <xf numFmtId="165" fontId="18" fillId="4" borderId="21" xfId="0" applyNumberFormat="1" applyFont="1" applyFill="1" applyBorder="1" applyAlignment="1">
      <alignment horizontal="left" vertical="top"/>
    </xf>
    <xf numFmtId="0" fontId="18" fillId="4" borderId="41" xfId="0" applyFont="1" applyFill="1" applyBorder="1" applyAlignment="1">
      <alignment vertical="top"/>
    </xf>
    <xf numFmtId="0" fontId="18" fillId="4" borderId="43" xfId="0" applyFont="1" applyFill="1" applyBorder="1" applyAlignment="1">
      <alignment horizontal="center" vertical="center" wrapText="1"/>
    </xf>
    <xf numFmtId="0" fontId="18" fillId="4" borderId="22" xfId="0" applyFont="1" applyFill="1" applyBorder="1" applyAlignment="1">
      <alignment horizontal="center" vertical="top" wrapText="1"/>
    </xf>
    <xf numFmtId="0" fontId="18" fillId="4" borderId="45" xfId="0" applyFont="1" applyFill="1" applyBorder="1" applyAlignment="1">
      <alignment horizontal="center" vertical="top" wrapText="1"/>
    </xf>
    <xf numFmtId="0" fontId="18" fillId="4" borderId="33" xfId="0" applyFont="1" applyFill="1" applyBorder="1" applyAlignment="1">
      <alignment horizontal="center" vertical="top" wrapText="1"/>
    </xf>
    <xf numFmtId="0" fontId="18" fillId="4" borderId="23" xfId="0" applyFont="1" applyFill="1" applyBorder="1" applyAlignment="1">
      <alignment horizontal="center" vertical="top" wrapText="1"/>
    </xf>
    <xf numFmtId="0" fontId="18" fillId="4" borderId="44" xfId="0" applyFont="1" applyFill="1" applyBorder="1" applyAlignment="1">
      <alignment horizontal="center" vertical="top" wrapText="1"/>
    </xf>
    <xf numFmtId="0" fontId="18" fillId="4" borderId="46" xfId="0" applyFont="1" applyFill="1" applyBorder="1" applyAlignment="1">
      <alignment horizontal="center" vertical="center" wrapText="1"/>
    </xf>
    <xf numFmtId="0" fontId="18" fillId="4" borderId="45" xfId="0" applyFont="1" applyFill="1" applyBorder="1" applyAlignment="1">
      <alignment horizontal="left" vertical="center" wrapText="1"/>
    </xf>
    <xf numFmtId="165" fontId="18" fillId="4" borderId="25" xfId="2" applyFont="1" applyFill="1" applyBorder="1" applyAlignment="1" applyProtection="1">
      <alignment horizontal="center" vertical="center" wrapText="1"/>
      <protection locked="0"/>
    </xf>
    <xf numFmtId="37" fontId="18" fillId="4" borderId="25" xfId="2" applyNumberFormat="1" applyFont="1" applyFill="1" applyBorder="1" applyAlignment="1" applyProtection="1">
      <alignment horizontal="center" vertical="center" wrapText="1"/>
      <protection locked="0"/>
    </xf>
    <xf numFmtId="164" fontId="18" fillId="4" borderId="4" xfId="1" applyNumberFormat="1" applyFont="1" applyFill="1" applyBorder="1" applyAlignment="1" applyProtection="1">
      <alignment horizontal="center" vertical="center" wrapText="1"/>
      <protection locked="0"/>
    </xf>
    <xf numFmtId="37" fontId="18" fillId="4" borderId="4" xfId="1" applyNumberFormat="1" applyFont="1" applyFill="1" applyBorder="1" applyAlignment="1" applyProtection="1">
      <alignment horizontal="center" vertical="center" wrapText="1"/>
      <protection locked="0"/>
    </xf>
    <xf numFmtId="164" fontId="18" fillId="4" borderId="10" xfId="1" applyNumberFormat="1" applyFont="1" applyFill="1" applyBorder="1" applyAlignment="1" applyProtection="1">
      <alignment horizontal="center" vertical="center" wrapText="1"/>
      <protection locked="0"/>
    </xf>
    <xf numFmtId="37" fontId="18" fillId="4" borderId="41" xfId="1" applyNumberFormat="1" applyFont="1" applyFill="1" applyBorder="1" applyAlignment="1" applyProtection="1">
      <alignment horizontal="center" vertical="center" wrapText="1"/>
      <protection locked="0"/>
    </xf>
    <xf numFmtId="165" fontId="18" fillId="4" borderId="44" xfId="2" applyFont="1" applyFill="1" applyBorder="1" applyAlignment="1">
      <alignment horizontal="center" vertical="top" wrapText="1"/>
    </xf>
    <xf numFmtId="0" fontId="18" fillId="4" borderId="17" xfId="0" applyFont="1" applyFill="1" applyBorder="1" applyAlignment="1">
      <alignment horizontal="left" vertical="center" wrapText="1"/>
    </xf>
    <xf numFmtId="165" fontId="18" fillId="4" borderId="8" xfId="2" applyFont="1" applyFill="1" applyBorder="1" applyAlignment="1" applyProtection="1">
      <alignment horizontal="center" vertical="center" wrapText="1"/>
      <protection locked="0"/>
    </xf>
    <xf numFmtId="0" fontId="18" fillId="4" borderId="30" xfId="0" applyFont="1" applyFill="1" applyBorder="1" applyAlignment="1">
      <alignment wrapText="1"/>
    </xf>
    <xf numFmtId="37" fontId="18" fillId="4" borderId="4" xfId="0" applyNumberFormat="1" applyFont="1" applyFill="1" applyBorder="1" applyAlignment="1">
      <alignment wrapText="1"/>
    </xf>
    <xf numFmtId="164" fontId="18" fillId="4" borderId="4" xfId="0" applyNumberFormat="1" applyFont="1" applyFill="1" applyBorder="1" applyAlignment="1">
      <alignment wrapText="1"/>
    </xf>
    <xf numFmtId="0" fontId="18" fillId="4" borderId="4" xfId="0" applyFont="1" applyFill="1" applyBorder="1" applyAlignment="1">
      <alignment wrapText="1"/>
    </xf>
    <xf numFmtId="165" fontId="18" fillId="4" borderId="44" xfId="2" applyFont="1" applyFill="1" applyBorder="1" applyAlignment="1">
      <alignment horizontal="center" vertical="center" wrapText="1"/>
    </xf>
    <xf numFmtId="0" fontId="22" fillId="6" borderId="0" xfId="0" applyFont="1" applyFill="1" applyAlignment="1">
      <alignment horizontal="center" vertical="center" wrapText="1"/>
    </xf>
    <xf numFmtId="0" fontId="6" fillId="8" borderId="1" xfId="4" applyFont="1" applyFill="1" applyBorder="1" applyAlignment="1">
      <alignment vertical="center"/>
    </xf>
    <xf numFmtId="0" fontId="6" fillId="8" borderId="2" xfId="4" applyFont="1" applyFill="1" applyBorder="1" applyAlignment="1">
      <alignment vertical="center"/>
    </xf>
    <xf numFmtId="0" fontId="6" fillId="8" borderId="2" xfId="4" applyFont="1" applyFill="1" applyBorder="1" applyAlignment="1">
      <alignment vertical="center" wrapText="1"/>
    </xf>
    <xf numFmtId="0" fontId="6" fillId="8" borderId="3" xfId="4" applyFont="1" applyFill="1" applyBorder="1" applyAlignment="1">
      <alignment vertical="center"/>
    </xf>
    <xf numFmtId="0" fontId="6" fillId="8" borderId="3" xfId="4" applyFont="1" applyFill="1" applyBorder="1" applyAlignment="1">
      <alignment vertical="center" wrapText="1"/>
    </xf>
    <xf numFmtId="0" fontId="4" fillId="8" borderId="4" xfId="4" applyFont="1" applyFill="1" applyBorder="1" applyAlignment="1">
      <alignment horizontal="left" vertical="center" wrapText="1"/>
    </xf>
    <xf numFmtId="0" fontId="2" fillId="11" borderId="0" xfId="4" applyFont="1" applyFill="1" applyAlignment="1">
      <alignment horizontal="left" wrapText="1"/>
    </xf>
    <xf numFmtId="0" fontId="12" fillId="13" borderId="4" xfId="0" applyFont="1" applyFill="1" applyBorder="1" applyAlignment="1">
      <alignment horizontal="center" vertical="top"/>
    </xf>
    <xf numFmtId="170" fontId="12" fillId="13" borderId="4" xfId="0" applyNumberFormat="1" applyFont="1" applyFill="1" applyBorder="1" applyAlignment="1">
      <alignment horizontal="right" vertical="top"/>
    </xf>
    <xf numFmtId="0" fontId="15" fillId="8" borderId="4" xfId="0" applyFont="1" applyFill="1" applyBorder="1" applyAlignment="1">
      <alignment horizontal="left" vertical="center" wrapText="1"/>
    </xf>
    <xf numFmtId="165" fontId="13" fillId="8" borderId="4" xfId="2" applyFont="1" applyFill="1" applyBorder="1" applyAlignment="1">
      <alignment horizontal="center" vertical="center"/>
    </xf>
    <xf numFmtId="0" fontId="2" fillId="0" borderId="0" xfId="0" applyFont="1"/>
    <xf numFmtId="167" fontId="16" fillId="8" borderId="4" xfId="5" applyFont="1" applyFill="1" applyBorder="1" applyAlignment="1">
      <alignment vertical="center" wrapText="1"/>
    </xf>
    <xf numFmtId="167" fontId="16" fillId="12" borderId="4" xfId="5" applyFont="1" applyFill="1" applyBorder="1" applyAlignment="1">
      <alignment vertical="center" wrapText="1"/>
    </xf>
    <xf numFmtId="0" fontId="16" fillId="8" borderId="8" xfId="0" applyFont="1" applyFill="1" applyBorder="1" applyAlignment="1">
      <alignment horizontal="left" vertical="top" wrapText="1"/>
    </xf>
    <xf numFmtId="0" fontId="16" fillId="8" borderId="4" xfId="0" applyFont="1" applyFill="1" applyBorder="1" applyAlignment="1">
      <alignment horizontal="left" vertical="top" wrapText="1" indent="3"/>
    </xf>
    <xf numFmtId="0" fontId="16" fillId="8" borderId="1" xfId="0" applyFont="1" applyFill="1" applyBorder="1" applyAlignment="1">
      <alignment horizontal="left" vertical="top" wrapText="1" indent="3"/>
    </xf>
    <xf numFmtId="0" fontId="16" fillId="8" borderId="1" xfId="0" applyFont="1" applyFill="1" applyBorder="1" applyAlignment="1">
      <alignment horizontal="center" vertical="top" wrapText="1"/>
    </xf>
    <xf numFmtId="165" fontId="16" fillId="7" borderId="4" xfId="2" applyFont="1" applyFill="1" applyBorder="1" applyAlignment="1">
      <alignment horizontal="left" vertical="top" wrapText="1"/>
    </xf>
    <xf numFmtId="165" fontId="16" fillId="10" borderId="4" xfId="2" applyFont="1" applyFill="1" applyBorder="1" applyAlignment="1">
      <alignment horizontal="left" vertical="top" wrapText="1"/>
    </xf>
    <xf numFmtId="165" fontId="16" fillId="8" borderId="4" xfId="2" applyFont="1" applyFill="1" applyBorder="1" applyAlignment="1">
      <alignment horizontal="left" vertical="top" wrapText="1"/>
    </xf>
    <xf numFmtId="165" fontId="16" fillId="8" borderId="4" xfId="2" applyFont="1" applyFill="1" applyBorder="1" applyAlignment="1">
      <alignment horizontal="center" vertical="top" wrapText="1"/>
    </xf>
    <xf numFmtId="165" fontId="16" fillId="8" borderId="10" xfId="2" applyFont="1" applyFill="1" applyBorder="1" applyAlignment="1">
      <alignment horizontal="center" vertical="top" wrapText="1"/>
    </xf>
    <xf numFmtId="165" fontId="16" fillId="5" borderId="4" xfId="2" applyFont="1" applyFill="1" applyBorder="1" applyAlignment="1">
      <alignment horizontal="left" vertical="top" wrapText="1"/>
    </xf>
    <xf numFmtId="2" fontId="16" fillId="8" borderId="8" xfId="0" applyNumberFormat="1" applyFont="1" applyFill="1" applyBorder="1" applyAlignment="1">
      <alignment horizontal="left" vertical="top" wrapText="1"/>
    </xf>
    <xf numFmtId="168" fontId="16" fillId="8" borderId="8" xfId="0" applyNumberFormat="1" applyFont="1" applyFill="1" applyBorder="1" applyAlignment="1">
      <alignment horizontal="left" vertical="top" wrapText="1"/>
    </xf>
    <xf numFmtId="168" fontId="16" fillId="8" borderId="12" xfId="0" applyNumberFormat="1" applyFont="1" applyFill="1" applyBorder="1" applyAlignment="1">
      <alignment horizontal="left" vertical="top" wrapText="1"/>
    </xf>
    <xf numFmtId="165" fontId="16" fillId="9" borderId="4" xfId="2" applyFont="1" applyFill="1" applyBorder="1" applyAlignment="1">
      <alignment horizontal="center" vertical="top" wrapText="1"/>
    </xf>
    <xf numFmtId="0" fontId="16" fillId="9" borderId="4" xfId="0" applyFont="1" applyFill="1" applyBorder="1" applyAlignment="1">
      <alignment horizontal="center" vertical="top" wrapText="1"/>
    </xf>
    <xf numFmtId="0" fontId="16" fillId="7" borderId="4" xfId="0" applyFont="1" applyFill="1" applyBorder="1" applyAlignment="1">
      <alignment wrapText="1"/>
    </xf>
    <xf numFmtId="0" fontId="4" fillId="5" borderId="8" xfId="0" applyFont="1" applyFill="1" applyBorder="1" applyAlignment="1">
      <alignment horizontal="center" vertical="top"/>
    </xf>
    <xf numFmtId="0" fontId="4" fillId="5" borderId="4" xfId="0" applyFont="1" applyFill="1" applyBorder="1" applyAlignment="1">
      <alignment horizontal="left" vertical="center" wrapText="1"/>
    </xf>
    <xf numFmtId="0" fontId="4" fillId="5" borderId="4" xfId="0" applyFont="1" applyFill="1" applyBorder="1" applyAlignment="1">
      <alignment horizontal="center" vertical="center" wrapText="1"/>
    </xf>
    <xf numFmtId="164" fontId="4" fillId="5" borderId="4" xfId="1" applyNumberFormat="1" applyFont="1" applyFill="1" applyBorder="1" applyAlignment="1">
      <alignment horizontal="right" vertical="center" wrapText="1"/>
    </xf>
    <xf numFmtId="165" fontId="4" fillId="5" borderId="25" xfId="2" applyFont="1" applyFill="1" applyBorder="1" applyAlignment="1" applyProtection="1">
      <alignment horizontal="center" vertical="center" wrapText="1"/>
      <protection locked="0"/>
    </xf>
    <xf numFmtId="165" fontId="4" fillId="5" borderId="4" xfId="2" applyFont="1" applyFill="1" applyBorder="1" applyAlignment="1">
      <alignment horizontal="center" vertical="center" wrapText="1"/>
    </xf>
    <xf numFmtId="165" fontId="4" fillId="5" borderId="10" xfId="2" applyFont="1" applyFill="1" applyBorder="1" applyAlignment="1">
      <alignment horizontal="right" vertical="center"/>
    </xf>
    <xf numFmtId="0" fontId="4" fillId="5" borderId="16" xfId="0" applyFont="1" applyFill="1" applyBorder="1" applyAlignment="1" applyProtection="1">
      <alignment vertical="top"/>
      <protection locked="0"/>
    </xf>
    <xf numFmtId="0" fontId="4" fillId="5" borderId="0" xfId="0" applyFont="1" applyFill="1"/>
    <xf numFmtId="0" fontId="4" fillId="6" borderId="8" xfId="0" applyFont="1" applyFill="1" applyBorder="1" applyAlignment="1">
      <alignment horizontal="center" vertical="top"/>
    </xf>
    <xf numFmtId="0" fontId="4" fillId="6" borderId="4" xfId="0" applyFont="1" applyFill="1" applyBorder="1" applyAlignment="1">
      <alignment horizontal="left" vertical="center" wrapText="1"/>
    </xf>
    <xf numFmtId="0" fontId="4" fillId="6" borderId="4" xfId="0" applyFont="1" applyFill="1" applyBorder="1" applyAlignment="1">
      <alignment horizontal="center" vertical="center" wrapText="1"/>
    </xf>
    <xf numFmtId="164" fontId="4" fillId="6" borderId="4" xfId="1" applyNumberFormat="1" applyFont="1" applyFill="1" applyBorder="1" applyAlignment="1">
      <alignment horizontal="right" vertical="center" wrapText="1"/>
    </xf>
    <xf numFmtId="165" fontId="4" fillId="6" borderId="25" xfId="2" applyFont="1" applyFill="1" applyBorder="1" applyAlignment="1" applyProtection="1">
      <alignment horizontal="center" vertical="center" wrapText="1"/>
      <protection locked="0"/>
    </xf>
    <xf numFmtId="165" fontId="4" fillId="6" borderId="4" xfId="2" applyFont="1" applyFill="1" applyBorder="1" applyAlignment="1">
      <alignment horizontal="center" vertical="center" wrapText="1"/>
    </xf>
    <xf numFmtId="165" fontId="4" fillId="6" borderId="10" xfId="2" applyFont="1" applyFill="1" applyBorder="1" applyAlignment="1">
      <alignment horizontal="right" vertical="center"/>
    </xf>
    <xf numFmtId="0" fontId="4" fillId="6" borderId="16" xfId="0" applyFont="1" applyFill="1" applyBorder="1" applyAlignment="1" applyProtection="1">
      <alignment vertical="top"/>
      <protection locked="0"/>
    </xf>
    <xf numFmtId="0" fontId="4" fillId="6" borderId="0" xfId="0" applyFont="1" applyFill="1"/>
    <xf numFmtId="0" fontId="4" fillId="5" borderId="44" xfId="0" applyFont="1" applyFill="1" applyBorder="1" applyAlignment="1">
      <alignment horizontal="center" vertical="top" wrapText="1"/>
    </xf>
    <xf numFmtId="0" fontId="4" fillId="6" borderId="46" xfId="0" applyFont="1" applyFill="1" applyBorder="1" applyAlignment="1">
      <alignment horizontal="center" vertical="center" wrapText="1"/>
    </xf>
    <xf numFmtId="0" fontId="4" fillId="6" borderId="17" xfId="0" applyFont="1" applyFill="1" applyBorder="1" applyAlignment="1">
      <alignment horizontal="left" vertical="center" wrapText="1"/>
    </xf>
    <xf numFmtId="165" fontId="4" fillId="6" borderId="8" xfId="2" applyFont="1" applyFill="1" applyBorder="1" applyAlignment="1" applyProtection="1">
      <alignment horizontal="center" vertical="center" wrapText="1"/>
      <protection locked="0"/>
    </xf>
    <xf numFmtId="37" fontId="4" fillId="6" borderId="25" xfId="2" applyNumberFormat="1" applyFont="1" applyFill="1" applyBorder="1" applyAlignment="1" applyProtection="1">
      <alignment horizontal="center" vertical="center" wrapText="1"/>
      <protection locked="0"/>
    </xf>
    <xf numFmtId="164" fontId="4" fillId="6" borderId="4" xfId="1" applyNumberFormat="1" applyFont="1" applyFill="1" applyBorder="1" applyAlignment="1" applyProtection="1">
      <alignment horizontal="center" vertical="center" wrapText="1"/>
      <protection locked="0"/>
    </xf>
    <xf numFmtId="37" fontId="4" fillId="6" borderId="4" xfId="1" applyNumberFormat="1" applyFont="1" applyFill="1" applyBorder="1" applyAlignment="1" applyProtection="1">
      <alignment horizontal="center" vertical="center" wrapText="1"/>
      <protection locked="0"/>
    </xf>
    <xf numFmtId="164" fontId="4" fillId="6" borderId="10" xfId="1" applyNumberFormat="1" applyFont="1" applyFill="1" applyBorder="1" applyAlignment="1" applyProtection="1">
      <alignment horizontal="center" vertical="center" wrapText="1"/>
      <protection locked="0"/>
    </xf>
    <xf numFmtId="37" fontId="4" fillId="6" borderId="41" xfId="1" applyNumberFormat="1" applyFont="1" applyFill="1" applyBorder="1" applyAlignment="1" applyProtection="1">
      <alignment horizontal="center" vertical="center" wrapText="1"/>
      <protection locked="0"/>
    </xf>
    <xf numFmtId="165" fontId="4" fillId="6" borderId="44" xfId="2" applyFont="1" applyFill="1" applyBorder="1" applyAlignment="1">
      <alignment horizontal="center" vertical="top" wrapText="1"/>
    </xf>
    <xf numFmtId="0" fontId="4" fillId="5" borderId="46" xfId="0" applyFont="1" applyFill="1" applyBorder="1" applyAlignment="1">
      <alignment horizontal="center" vertical="center" wrapText="1"/>
    </xf>
    <xf numFmtId="0" fontId="4" fillId="5" borderId="17" xfId="0" applyFont="1" applyFill="1" applyBorder="1" applyAlignment="1">
      <alignment horizontal="left" vertical="center" wrapText="1"/>
    </xf>
    <xf numFmtId="165" fontId="4" fillId="5" borderId="8" xfId="2" applyFont="1" applyFill="1" applyBorder="1" applyAlignment="1" applyProtection="1">
      <alignment horizontal="center" vertical="center" wrapText="1"/>
      <protection locked="0"/>
    </xf>
    <xf numFmtId="37" fontId="4" fillId="5" borderId="25" xfId="2" applyNumberFormat="1" applyFont="1" applyFill="1" applyBorder="1" applyAlignment="1" applyProtection="1">
      <alignment horizontal="center" vertical="center" wrapText="1"/>
      <protection locked="0"/>
    </xf>
    <xf numFmtId="164" fontId="4" fillId="5" borderId="4" xfId="1" applyNumberFormat="1" applyFont="1" applyFill="1" applyBorder="1" applyAlignment="1" applyProtection="1">
      <alignment horizontal="center" vertical="center" wrapText="1"/>
      <protection locked="0"/>
    </xf>
    <xf numFmtId="37" fontId="4" fillId="5" borderId="4" xfId="1" applyNumberFormat="1" applyFont="1" applyFill="1" applyBorder="1" applyAlignment="1" applyProtection="1">
      <alignment horizontal="center" vertical="center" wrapText="1"/>
      <protection locked="0"/>
    </xf>
    <xf numFmtId="164" fontId="4" fillId="5" borderId="10" xfId="1" applyNumberFormat="1" applyFont="1" applyFill="1" applyBorder="1" applyAlignment="1" applyProtection="1">
      <alignment horizontal="center" vertical="center" wrapText="1"/>
      <protection locked="0"/>
    </xf>
    <xf numFmtId="37" fontId="4" fillId="5" borderId="0" xfId="1" applyNumberFormat="1" applyFont="1" applyFill="1" applyAlignment="1" applyProtection="1">
      <alignment horizontal="center" vertical="center" wrapText="1"/>
      <protection locked="0"/>
    </xf>
    <xf numFmtId="165" fontId="4" fillId="5" borderId="44" xfId="2" applyFont="1" applyFill="1" applyBorder="1" applyAlignment="1">
      <alignment horizontal="center" vertical="top" wrapText="1"/>
    </xf>
    <xf numFmtId="164" fontId="4" fillId="6" borderId="1" xfId="1" applyNumberFormat="1" applyFont="1" applyFill="1" applyBorder="1" applyAlignment="1" applyProtection="1">
      <alignment horizontal="center" vertical="center" wrapText="1"/>
      <protection locked="0"/>
    </xf>
    <xf numFmtId="37" fontId="4" fillId="6" borderId="1" xfId="1" applyNumberFormat="1" applyFont="1" applyFill="1" applyBorder="1" applyAlignment="1" applyProtection="1">
      <alignment horizontal="center" vertical="center" wrapText="1"/>
      <protection locked="0"/>
    </xf>
    <xf numFmtId="164" fontId="4" fillId="6" borderId="13" xfId="1" applyNumberFormat="1" applyFont="1" applyFill="1" applyBorder="1" applyAlignment="1" applyProtection="1">
      <alignment horizontal="center" vertical="center" wrapText="1"/>
      <protection locked="0"/>
    </xf>
    <xf numFmtId="0" fontId="4" fillId="5" borderId="0" xfId="0" applyFont="1" applyFill="1" applyAlignment="1">
      <alignment vertical="top"/>
    </xf>
    <xf numFmtId="165" fontId="4" fillId="5" borderId="0" xfId="0" applyNumberFormat="1" applyFont="1" applyFill="1" applyAlignment="1">
      <alignment vertical="top"/>
    </xf>
    <xf numFmtId="164" fontId="4" fillId="5" borderId="0" xfId="0" applyNumberFormat="1" applyFont="1" applyFill="1" applyAlignment="1">
      <alignment vertical="top"/>
    </xf>
    <xf numFmtId="0" fontId="4" fillId="6" borderId="0" xfId="0" applyFont="1" applyFill="1" applyAlignment="1">
      <alignment vertical="top"/>
    </xf>
    <xf numFmtId="164" fontId="4" fillId="5" borderId="0" xfId="0" applyNumberFormat="1" applyFont="1" applyFill="1" applyAlignment="1">
      <alignment horizontal="left" vertical="top"/>
    </xf>
    <xf numFmtId="0" fontId="4" fillId="6" borderId="4" xfId="0" applyFont="1" applyFill="1" applyBorder="1" applyAlignment="1">
      <alignment vertical="top"/>
    </xf>
    <xf numFmtId="0" fontId="4" fillId="5" borderId="4" xfId="0" applyFont="1" applyFill="1" applyBorder="1" applyAlignment="1">
      <alignment vertical="top"/>
    </xf>
    <xf numFmtId="0" fontId="16" fillId="8" borderId="4" xfId="0" applyFont="1" applyFill="1" applyBorder="1" applyAlignment="1">
      <alignment horizontal="left" vertical="center" wrapText="1"/>
    </xf>
    <xf numFmtId="0" fontId="16" fillId="6" borderId="4" xfId="0" applyFont="1" applyFill="1" applyBorder="1" applyAlignment="1">
      <alignment horizontal="left" vertical="center" wrapText="1"/>
    </xf>
    <xf numFmtId="165" fontId="16" fillId="7" borderId="4" xfId="2" applyFont="1" applyFill="1" applyBorder="1" applyAlignment="1" applyProtection="1">
      <alignment horizontal="center" vertical="top" wrapText="1"/>
      <protection locked="0"/>
    </xf>
    <xf numFmtId="3" fontId="16" fillId="8" borderId="4" xfId="0" applyNumberFormat="1" applyFont="1" applyFill="1" applyBorder="1" applyAlignment="1">
      <alignment vertical="top"/>
    </xf>
    <xf numFmtId="0" fontId="12" fillId="0" borderId="0" xfId="0" applyFont="1" applyAlignment="1">
      <alignment vertical="top" wrapText="1"/>
    </xf>
    <xf numFmtId="0" fontId="23" fillId="15" borderId="34" xfId="0" applyFont="1" applyFill="1" applyBorder="1" applyAlignment="1">
      <alignment horizontal="center" vertical="top" wrapText="1"/>
    </xf>
    <xf numFmtId="0" fontId="21" fillId="15" borderId="4" xfId="0" applyFont="1" applyFill="1" applyBorder="1" applyAlignment="1">
      <alignment vertical="top"/>
    </xf>
    <xf numFmtId="0" fontId="23" fillId="15" borderId="8" xfId="0" applyFont="1" applyFill="1" applyBorder="1" applyAlignment="1">
      <alignment horizontal="left" vertical="top" wrapText="1"/>
    </xf>
    <xf numFmtId="0" fontId="23" fillId="15" borderId="4" xfId="0" applyFont="1" applyFill="1" applyBorder="1" applyAlignment="1">
      <alignment horizontal="left" vertical="top" wrapText="1"/>
    </xf>
    <xf numFmtId="0" fontId="23" fillId="15" borderId="1" xfId="0" applyFont="1" applyFill="1" applyBorder="1" applyAlignment="1">
      <alignment horizontal="center" vertical="top" wrapText="1"/>
    </xf>
    <xf numFmtId="165" fontId="23" fillId="15" borderId="4" xfId="2" applyFont="1" applyFill="1" applyBorder="1" applyAlignment="1">
      <alignment horizontal="left" vertical="top" wrapText="1"/>
    </xf>
    <xf numFmtId="165" fontId="23" fillId="15" borderId="4" xfId="2" applyFont="1" applyFill="1" applyBorder="1" applyAlignment="1">
      <alignment horizontal="center" vertical="top" wrapText="1"/>
    </xf>
    <xf numFmtId="165" fontId="23" fillId="15" borderId="10" xfId="2" applyFont="1" applyFill="1" applyBorder="1" applyAlignment="1">
      <alignment horizontal="center" vertical="top" wrapText="1"/>
    </xf>
    <xf numFmtId="0" fontId="18" fillId="15" borderId="0" xfId="4" applyFont="1" applyFill="1"/>
    <xf numFmtId="0" fontId="18" fillId="15" borderId="0" xfId="4" applyFont="1" applyFill="1" applyAlignment="1">
      <alignment wrapText="1"/>
    </xf>
    <xf numFmtId="165" fontId="21" fillId="15" borderId="4" xfId="2" applyFont="1" applyFill="1" applyBorder="1" applyAlignment="1">
      <alignment horizontal="center" vertical="top" wrapText="1"/>
    </xf>
    <xf numFmtId="0" fontId="16" fillId="5" borderId="0" xfId="0" applyFont="1" applyFill="1" applyAlignment="1">
      <alignment wrapText="1"/>
    </xf>
    <xf numFmtId="0" fontId="21" fillId="15" borderId="4" xfId="0" applyFont="1" applyFill="1" applyBorder="1" applyAlignment="1">
      <alignment horizontal="left" vertical="top"/>
    </xf>
    <xf numFmtId="0" fontId="23" fillId="15" borderId="4" xfId="0" applyFont="1" applyFill="1" applyBorder="1" applyAlignment="1">
      <alignment horizontal="left" vertical="center"/>
    </xf>
    <xf numFmtId="0" fontId="16" fillId="7" borderId="4" xfId="0" applyFont="1" applyFill="1" applyBorder="1" applyAlignment="1">
      <alignment horizontal="left" vertical="top"/>
    </xf>
    <xf numFmtId="0" fontId="12" fillId="0" borderId="14" xfId="0" applyFont="1" applyBorder="1" applyAlignment="1">
      <alignment horizontal="center" vertical="top"/>
    </xf>
    <xf numFmtId="0" fontId="16" fillId="0" borderId="15" xfId="0" applyFont="1" applyBorder="1" applyAlignment="1">
      <alignment horizontal="left" vertical="top" wrapText="1" indent="1"/>
    </xf>
    <xf numFmtId="167" fontId="15" fillId="0" borderId="16" xfId="5" applyFont="1" applyBorder="1" applyAlignment="1">
      <alignment vertical="center" wrapText="1"/>
    </xf>
    <xf numFmtId="0" fontId="12" fillId="0" borderId="15" xfId="0" applyFont="1" applyBorder="1" applyAlignment="1">
      <alignment horizontal="center" vertical="top"/>
    </xf>
    <xf numFmtId="0" fontId="17" fillId="0" borderId="15" xfId="0" applyFont="1" applyBorder="1" applyAlignment="1">
      <alignment horizontal="right" vertical="top" wrapText="1"/>
    </xf>
    <xf numFmtId="167" fontId="16" fillId="0" borderId="15" xfId="0" applyNumberFormat="1" applyFont="1" applyBorder="1" applyAlignment="1">
      <alignment horizontal="left" vertical="top" wrapText="1" indent="1"/>
    </xf>
    <xf numFmtId="0" fontId="21" fillId="15" borderId="4" xfId="0" applyFont="1" applyFill="1" applyBorder="1" applyAlignment="1">
      <alignment horizontal="center" vertical="top"/>
    </xf>
    <xf numFmtId="0" fontId="23" fillId="15" borderId="4" xfId="0" applyFont="1" applyFill="1" applyBorder="1" applyAlignment="1">
      <alignment horizontal="center" vertical="top" wrapText="1"/>
    </xf>
    <xf numFmtId="0" fontId="21" fillId="15" borderId="4" xfId="0" applyFont="1" applyFill="1" applyBorder="1" applyAlignment="1">
      <alignment vertical="center"/>
    </xf>
    <xf numFmtId="0" fontId="21" fillId="15" borderId="4" xfId="0" applyFont="1" applyFill="1" applyBorder="1" applyAlignment="1">
      <alignment horizontal="center" vertical="center"/>
    </xf>
    <xf numFmtId="0" fontId="23" fillId="15" borderId="33" xfId="0" applyFont="1" applyFill="1" applyBorder="1" applyAlignment="1">
      <alignment horizontal="left" vertical="top" wrapText="1"/>
    </xf>
    <xf numFmtId="0" fontId="23" fillId="15" borderId="34" xfId="0" applyFont="1" applyFill="1" applyBorder="1" applyAlignment="1">
      <alignment horizontal="left" vertical="top" wrapText="1"/>
    </xf>
    <xf numFmtId="165" fontId="23" fillId="15" borderId="34" xfId="2" applyFont="1" applyFill="1" applyBorder="1" applyAlignment="1">
      <alignment horizontal="left" vertical="top" wrapText="1"/>
    </xf>
    <xf numFmtId="165" fontId="23" fillId="15" borderId="34" xfId="2" applyFont="1" applyFill="1" applyBorder="1" applyAlignment="1">
      <alignment horizontal="center" vertical="top" wrapText="1"/>
    </xf>
    <xf numFmtId="165" fontId="23" fillId="15" borderId="35" xfId="2" applyFont="1" applyFill="1" applyBorder="1" applyAlignment="1">
      <alignment horizontal="center" vertical="top" wrapText="1"/>
    </xf>
    <xf numFmtId="0" fontId="21" fillId="15" borderId="47" xfId="0" applyFont="1" applyFill="1" applyBorder="1" applyAlignment="1">
      <alignment horizontal="right" vertical="top" wrapText="1"/>
    </xf>
    <xf numFmtId="0" fontId="21" fillId="15" borderId="48" xfId="0" applyFont="1" applyFill="1" applyBorder="1" applyAlignment="1">
      <alignment horizontal="right" vertical="top" wrapText="1"/>
    </xf>
    <xf numFmtId="165" fontId="21" fillId="15" borderId="40" xfId="0" applyNumberFormat="1" applyFont="1" applyFill="1" applyBorder="1" applyAlignment="1">
      <alignment vertical="top" wrapText="1"/>
    </xf>
    <xf numFmtId="165" fontId="21" fillId="15" borderId="40" xfId="2" applyFont="1" applyFill="1" applyBorder="1" applyAlignment="1">
      <alignment horizontal="center" vertical="top" wrapText="1"/>
    </xf>
    <xf numFmtId="165" fontId="21" fillId="15" borderId="21" xfId="2" applyFont="1" applyFill="1" applyBorder="1" applyAlignment="1">
      <alignment horizontal="center" vertical="top" wrapText="1"/>
    </xf>
    <xf numFmtId="167" fontId="21" fillId="15" borderId="4" xfId="5" applyFont="1" applyFill="1" applyBorder="1" applyAlignment="1">
      <alignment vertical="center" wrapText="1"/>
    </xf>
    <xf numFmtId="0" fontId="12" fillId="3" borderId="4" xfId="0" applyFont="1" applyFill="1" applyBorder="1" applyAlignment="1">
      <alignment horizontal="center" vertical="top"/>
    </xf>
    <xf numFmtId="167" fontId="23" fillId="15" borderId="4" xfId="5" applyFont="1" applyFill="1" applyBorder="1" applyAlignment="1">
      <alignment vertical="center" wrapText="1"/>
    </xf>
    <xf numFmtId="0" fontId="16" fillId="12" borderId="4" xfId="0" applyFont="1" applyFill="1" applyBorder="1" applyAlignment="1">
      <alignment horizontal="center" vertical="top"/>
    </xf>
    <xf numFmtId="0" fontId="16" fillId="8" borderId="4" xfId="0" applyFont="1" applyFill="1" applyBorder="1" applyAlignment="1">
      <alignment horizontal="center" vertical="top"/>
    </xf>
    <xf numFmtId="0" fontId="21" fillId="15" borderId="4" xfId="0" applyFont="1" applyFill="1" applyBorder="1" applyAlignment="1">
      <alignment vertical="top" wrapText="1"/>
    </xf>
    <xf numFmtId="0" fontId="21" fillId="15" borderId="4" xfId="0" applyFont="1" applyFill="1" applyBorder="1" applyAlignment="1">
      <alignment horizontal="center" vertical="center" wrapText="1"/>
    </xf>
    <xf numFmtId="0" fontId="21" fillId="15" borderId="48" xfId="0" applyFont="1" applyFill="1" applyBorder="1" applyAlignment="1">
      <alignment horizontal="center" vertical="center" wrapText="1"/>
    </xf>
    <xf numFmtId="9" fontId="21" fillId="15" borderId="48" xfId="3" applyFont="1" applyFill="1" applyBorder="1" applyAlignment="1">
      <alignment horizontal="center" vertical="center" wrapText="1"/>
    </xf>
    <xf numFmtId="9" fontId="21" fillId="15" borderId="4" xfId="3" applyFont="1" applyFill="1" applyBorder="1" applyAlignment="1">
      <alignment horizontal="center" vertical="center" wrapText="1"/>
    </xf>
    <xf numFmtId="0" fontId="21" fillId="15" borderId="4" xfId="0" applyFont="1" applyFill="1" applyBorder="1" applyAlignment="1">
      <alignment wrapText="1"/>
    </xf>
    <xf numFmtId="0" fontId="23" fillId="15" borderId="4" xfId="0" applyFont="1" applyFill="1" applyBorder="1" applyAlignment="1">
      <alignment horizontal="center" vertical="center"/>
    </xf>
    <xf numFmtId="166" fontId="16" fillId="7" borderId="4" xfId="0" applyNumberFormat="1" applyFont="1" applyFill="1" applyBorder="1" applyAlignment="1">
      <alignment wrapText="1"/>
    </xf>
    <xf numFmtId="166" fontId="16" fillId="8" borderId="4" xfId="0" applyNumberFormat="1" applyFont="1" applyFill="1" applyBorder="1" applyAlignment="1">
      <alignment wrapText="1"/>
    </xf>
    <xf numFmtId="0" fontId="21" fillId="15" borderId="4" xfId="0" applyFont="1" applyFill="1" applyBorder="1"/>
    <xf numFmtId="166" fontId="21" fillId="15" borderId="4" xfId="0" applyNumberFormat="1" applyFont="1" applyFill="1" applyBorder="1"/>
    <xf numFmtId="166" fontId="21" fillId="15" borderId="4" xfId="0" applyNumberFormat="1" applyFont="1" applyFill="1" applyBorder="1" applyAlignment="1">
      <alignment wrapText="1"/>
    </xf>
    <xf numFmtId="166" fontId="23" fillId="15" borderId="4" xfId="0" applyNumberFormat="1" applyFont="1" applyFill="1" applyBorder="1" applyAlignment="1">
      <alignment wrapText="1"/>
    </xf>
    <xf numFmtId="166" fontId="23" fillId="15" borderId="4" xfId="0" applyNumberFormat="1" applyFont="1" applyFill="1" applyBorder="1" applyAlignment="1">
      <alignment vertical="center" wrapText="1"/>
    </xf>
    <xf numFmtId="0" fontId="23" fillId="15" borderId="4" xfId="0" applyFont="1" applyFill="1" applyBorder="1" applyAlignment="1">
      <alignment horizontal="center" vertical="center" wrapText="1"/>
    </xf>
    <xf numFmtId="167" fontId="15" fillId="8" borderId="4" xfId="5" applyFont="1" applyFill="1" applyBorder="1" applyAlignment="1">
      <alignment vertical="center" wrapText="1"/>
    </xf>
    <xf numFmtId="0" fontId="23" fillId="15" borderId="4" xfId="0" applyFont="1" applyFill="1" applyBorder="1" applyAlignment="1">
      <alignment horizontal="center" vertical="top"/>
    </xf>
    <xf numFmtId="0" fontId="23" fillId="15" borderId="4" xfId="0" applyFont="1" applyFill="1" applyBorder="1" applyAlignment="1">
      <alignment vertical="top" wrapText="1"/>
    </xf>
    <xf numFmtId="0" fontId="16" fillId="6" borderId="4" xfId="0" applyFont="1" applyFill="1" applyBorder="1" applyAlignment="1">
      <alignment horizontal="center" vertical="top"/>
    </xf>
    <xf numFmtId="0" fontId="15" fillId="8" borderId="4" xfId="0" applyFont="1" applyFill="1" applyBorder="1" applyAlignment="1">
      <alignment horizontal="center" vertical="top"/>
    </xf>
    <xf numFmtId="165" fontId="21" fillId="15" borderId="4" xfId="0" applyNumberFormat="1" applyFont="1" applyFill="1" applyBorder="1" applyAlignment="1">
      <alignment horizontal="left" vertical="top"/>
    </xf>
    <xf numFmtId="0" fontId="16" fillId="7" borderId="4" xfId="0" applyFont="1" applyFill="1" applyBorder="1" applyAlignment="1">
      <alignment horizontal="center" vertical="top"/>
    </xf>
    <xf numFmtId="165" fontId="16" fillId="8" borderId="4" xfId="0" applyNumberFormat="1" applyFont="1" applyFill="1" applyBorder="1" applyAlignment="1">
      <alignment vertical="top"/>
    </xf>
    <xf numFmtId="0" fontId="15" fillId="0" borderId="0" xfId="0" applyFont="1" applyAlignment="1">
      <alignment vertical="center"/>
    </xf>
    <xf numFmtId="0" fontId="12" fillId="7" borderId="0" xfId="0" applyFont="1" applyFill="1"/>
    <xf numFmtId="0" fontId="16" fillId="0" borderId="0" xfId="0" applyFont="1"/>
    <xf numFmtId="0" fontId="12" fillId="0" borderId="0" xfId="0" applyFont="1" applyAlignment="1">
      <alignment wrapText="1"/>
    </xf>
    <xf numFmtId="0" fontId="25" fillId="0" borderId="0" xfId="0" applyFont="1" applyAlignment="1">
      <alignment vertical="top"/>
    </xf>
    <xf numFmtId="0" fontId="28" fillId="0" borderId="0" xfId="0" applyFont="1" applyAlignment="1">
      <alignment vertical="top"/>
    </xf>
    <xf numFmtId="0" fontId="2" fillId="15" borderId="0" xfId="4" applyFont="1" applyFill="1"/>
    <xf numFmtId="0" fontId="2" fillId="0" borderId="0" xfId="4" applyFont="1"/>
    <xf numFmtId="0" fontId="2" fillId="0" borderId="0" xfId="4" applyFont="1" applyAlignment="1">
      <alignment horizontal="left" wrapText="1"/>
    </xf>
    <xf numFmtId="0" fontId="2" fillId="0" borderId="0" xfId="4" applyFont="1" applyAlignment="1">
      <alignment wrapText="1"/>
    </xf>
    <xf numFmtId="166" fontId="15" fillId="8" borderId="4" xfId="0" applyNumberFormat="1" applyFont="1" applyFill="1" applyBorder="1" applyAlignment="1">
      <alignment wrapText="1"/>
    </xf>
    <xf numFmtId="0" fontId="16" fillId="7" borderId="0" xfId="0" applyFont="1" applyFill="1" applyAlignment="1">
      <alignment wrapText="1"/>
    </xf>
    <xf numFmtId="0" fontId="21" fillId="0" borderId="0" xfId="0" applyFont="1"/>
    <xf numFmtId="165" fontId="16" fillId="9" borderId="4" xfId="2" applyFont="1" applyFill="1" applyBorder="1" applyAlignment="1">
      <alignment horizontal="left" vertical="top" wrapText="1"/>
    </xf>
    <xf numFmtId="165" fontId="21" fillId="15" borderId="4" xfId="0" applyNumberFormat="1" applyFont="1" applyFill="1" applyBorder="1" applyAlignment="1">
      <alignment vertical="top" wrapText="1"/>
    </xf>
    <xf numFmtId="0" fontId="29" fillId="0" borderId="0" xfId="0" applyFont="1"/>
    <xf numFmtId="0" fontId="30" fillId="0" borderId="0" xfId="4" applyFont="1"/>
    <xf numFmtId="0" fontId="31" fillId="0" borderId="0" xfId="0" applyFont="1" applyAlignment="1">
      <alignment vertical="top"/>
    </xf>
    <xf numFmtId="0" fontId="25" fillId="15" borderId="4" xfId="0" applyFont="1" applyFill="1" applyBorder="1" applyAlignment="1">
      <alignment horizontal="center" vertical="top"/>
    </xf>
    <xf numFmtId="3" fontId="23" fillId="15" borderId="4" xfId="0" applyNumberFormat="1" applyFont="1" applyFill="1" applyBorder="1" applyAlignment="1">
      <alignment vertical="top"/>
    </xf>
    <xf numFmtId="165" fontId="23" fillId="15" borderId="4" xfId="0" applyNumberFormat="1" applyFont="1" applyFill="1" applyBorder="1" applyAlignment="1">
      <alignment vertical="top"/>
    </xf>
    <xf numFmtId="3" fontId="25" fillId="15" borderId="4" xfId="0" applyNumberFormat="1" applyFont="1" applyFill="1" applyBorder="1" applyAlignment="1">
      <alignment vertical="top"/>
    </xf>
    <xf numFmtId="165" fontId="25" fillId="15" borderId="4" xfId="0" applyNumberFormat="1" applyFont="1" applyFill="1" applyBorder="1" applyAlignment="1">
      <alignment vertical="top"/>
    </xf>
    <xf numFmtId="0" fontId="31" fillId="0" borderId="0" xfId="0" applyFont="1" applyAlignment="1">
      <alignment vertical="top" wrapText="1"/>
    </xf>
    <xf numFmtId="167" fontId="15" fillId="12" borderId="4" xfId="5" applyFont="1" applyFill="1" applyBorder="1" applyAlignment="1">
      <alignment vertical="center" wrapText="1"/>
    </xf>
    <xf numFmtId="165" fontId="16" fillId="7" borderId="4" xfId="2" applyFont="1" applyFill="1" applyBorder="1" applyAlignment="1">
      <alignment horizontal="center" vertical="center" wrapText="1"/>
    </xf>
    <xf numFmtId="165" fontId="15" fillId="8" borderId="4" xfId="2" applyFont="1" applyFill="1" applyBorder="1" applyAlignment="1">
      <alignment horizontal="right" vertical="center"/>
    </xf>
    <xf numFmtId="0" fontId="32" fillId="15" borderId="0" xfId="4" applyFont="1" applyFill="1" applyAlignment="1">
      <alignment vertical="center"/>
    </xf>
    <xf numFmtId="0" fontId="14" fillId="17" borderId="4" xfId="0" applyFont="1" applyFill="1" applyBorder="1" applyAlignment="1">
      <alignment horizontal="center" vertical="center"/>
    </xf>
    <xf numFmtId="0" fontId="32" fillId="15" borderId="0" xfId="4" applyFont="1" applyFill="1" applyAlignment="1">
      <alignment horizontal="left" wrapText="1"/>
    </xf>
    <xf numFmtId="0" fontId="32" fillId="15" borderId="0" xfId="0" applyFont="1" applyFill="1"/>
    <xf numFmtId="0" fontId="4" fillId="8" borderId="11" xfId="4" applyFont="1" applyFill="1" applyBorder="1" applyAlignment="1">
      <alignment horizontal="center" vertical="center" wrapText="1"/>
    </xf>
    <xf numFmtId="0" fontId="4" fillId="8" borderId="18" xfId="4" applyFont="1" applyFill="1" applyBorder="1" applyAlignment="1">
      <alignment horizontal="center" vertical="center" wrapText="1"/>
    </xf>
    <xf numFmtId="0" fontId="21" fillId="15" borderId="4" xfId="0" applyFont="1" applyFill="1" applyBorder="1" applyAlignment="1">
      <alignment horizontal="right" vertical="top"/>
    </xf>
    <xf numFmtId="0" fontId="21" fillId="15" borderId="4" xfId="0" applyFont="1" applyFill="1" applyBorder="1" applyAlignment="1">
      <alignment horizontal="left" vertical="top"/>
    </xf>
    <xf numFmtId="0" fontId="21" fillId="15" borderId="4" xfId="0" applyFont="1" applyFill="1" applyBorder="1"/>
    <xf numFmtId="0" fontId="16" fillId="13" borderId="4" xfId="0" applyFont="1" applyFill="1" applyBorder="1" applyAlignment="1">
      <alignment horizontal="left" vertical="top" wrapText="1"/>
    </xf>
    <xf numFmtId="0" fontId="16" fillId="8" borderId="4" xfId="0" applyFont="1" applyFill="1" applyBorder="1" applyAlignment="1">
      <alignment horizontal="left" vertical="top" wrapText="1"/>
    </xf>
    <xf numFmtId="0" fontId="16" fillId="8" borderId="4" xfId="0" applyFont="1" applyFill="1" applyBorder="1"/>
    <xf numFmtId="0" fontId="16" fillId="3" borderId="4" xfId="0" applyFont="1" applyFill="1" applyBorder="1" applyAlignment="1">
      <alignment horizontal="left" vertical="top" wrapText="1"/>
    </xf>
    <xf numFmtId="0" fontId="23" fillId="15" borderId="4" xfId="0" applyFont="1" applyFill="1" applyBorder="1" applyAlignment="1">
      <alignment horizontal="right" vertical="top" wrapText="1"/>
    </xf>
    <xf numFmtId="0" fontId="16" fillId="12" borderId="4" xfId="0" applyFont="1" applyFill="1" applyBorder="1" applyAlignment="1">
      <alignment horizontal="left" vertical="top" wrapText="1"/>
    </xf>
    <xf numFmtId="0" fontId="16" fillId="12" borderId="4" xfId="0" applyFont="1" applyFill="1" applyBorder="1"/>
    <xf numFmtId="0" fontId="16" fillId="8" borderId="4" xfId="0" applyFont="1" applyFill="1" applyBorder="1" applyAlignment="1">
      <alignment horizontal="left" vertical="top" wrapText="1" indent="1"/>
    </xf>
    <xf numFmtId="0" fontId="16" fillId="14" borderId="4" xfId="0" applyFont="1" applyFill="1" applyBorder="1" applyAlignment="1">
      <alignment horizontal="left" vertical="top" wrapText="1"/>
    </xf>
    <xf numFmtId="0" fontId="21" fillId="15" borderId="4" xfId="0" applyFont="1" applyFill="1" applyBorder="1" applyAlignment="1">
      <alignment horizontal="right" vertical="top" wrapText="1"/>
    </xf>
    <xf numFmtId="0" fontId="23" fillId="16" borderId="4" xfId="0" applyFont="1" applyFill="1" applyBorder="1" applyAlignment="1">
      <alignment horizontal="right" vertical="top" wrapText="1"/>
    </xf>
    <xf numFmtId="0" fontId="23" fillId="15" borderId="4" xfId="0" applyFont="1" applyFill="1" applyBorder="1" applyAlignment="1">
      <alignment horizontal="left" vertical="center"/>
    </xf>
    <xf numFmtId="0" fontId="23" fillId="15" borderId="4" xfId="0" applyFont="1" applyFill="1" applyBorder="1" applyAlignment="1" applyProtection="1">
      <alignment horizontal="left" vertical="center"/>
      <protection locked="0"/>
    </xf>
    <xf numFmtId="0" fontId="15" fillId="17" borderId="4" xfId="0" applyFont="1" applyFill="1" applyBorder="1" applyAlignment="1">
      <alignment horizontal="left" vertical="center"/>
    </xf>
    <xf numFmtId="0" fontId="23" fillId="15" borderId="33" xfId="0" applyFont="1" applyFill="1" applyBorder="1" applyAlignment="1">
      <alignment horizontal="left" vertical="center"/>
    </xf>
    <xf numFmtId="0" fontId="23" fillId="15" borderId="34" xfId="0" applyFont="1" applyFill="1" applyBorder="1" applyAlignment="1">
      <alignment horizontal="left" vertical="center"/>
    </xf>
    <xf numFmtId="0" fontId="23" fillId="15" borderId="35" xfId="0" applyFont="1" applyFill="1" applyBorder="1" applyAlignment="1">
      <alignment horizontal="left" vertical="center"/>
    </xf>
    <xf numFmtId="0" fontId="23" fillId="15" borderId="4" xfId="0" applyFont="1" applyFill="1" applyBorder="1" applyAlignment="1">
      <alignment horizontal="left" vertical="center" wrapText="1"/>
    </xf>
    <xf numFmtId="0" fontId="23" fillId="15" borderId="10" xfId="0" applyFont="1" applyFill="1" applyBorder="1" applyAlignment="1">
      <alignment horizontal="left" vertical="center" wrapText="1"/>
    </xf>
    <xf numFmtId="9" fontId="16" fillId="8" borderId="1" xfId="0" applyNumberFormat="1" applyFont="1" applyFill="1" applyBorder="1" applyAlignment="1">
      <alignment horizontal="center" vertical="center" wrapText="1"/>
    </xf>
    <xf numFmtId="0" fontId="16" fillId="8" borderId="2" xfId="0" applyFont="1" applyFill="1" applyBorder="1"/>
    <xf numFmtId="0" fontId="21" fillId="15" borderId="4" xfId="0" applyFont="1" applyFill="1" applyBorder="1" applyAlignment="1">
      <alignment horizontal="center" vertical="center" wrapText="1"/>
    </xf>
    <xf numFmtId="0" fontId="21" fillId="15" borderId="48" xfId="0" applyFont="1" applyFill="1" applyBorder="1" applyAlignment="1">
      <alignment horizontal="center" vertical="center"/>
    </xf>
    <xf numFmtId="0" fontId="21" fillId="15" borderId="8" xfId="0" applyFont="1" applyFill="1" applyBorder="1" applyAlignment="1">
      <alignment horizontal="center" vertical="center" wrapText="1"/>
    </xf>
    <xf numFmtId="0" fontId="21" fillId="15" borderId="47" xfId="0" applyFont="1" applyFill="1" applyBorder="1" applyAlignment="1">
      <alignment horizontal="center" vertical="center"/>
    </xf>
    <xf numFmtId="9" fontId="16" fillId="8" borderId="4" xfId="0" applyNumberFormat="1" applyFont="1" applyFill="1" applyBorder="1" applyAlignment="1">
      <alignment horizontal="center" vertical="center" wrapText="1"/>
    </xf>
    <xf numFmtId="0" fontId="16" fillId="8" borderId="3" xfId="0" applyFont="1" applyFill="1" applyBorder="1"/>
    <xf numFmtId="0" fontId="21" fillId="15" borderId="10" xfId="0" applyFont="1" applyFill="1" applyBorder="1" applyAlignment="1">
      <alignment horizontal="center" vertical="center" wrapText="1"/>
    </xf>
    <xf numFmtId="0" fontId="21" fillId="15" borderId="49" xfId="0" applyFont="1" applyFill="1" applyBorder="1" applyAlignment="1">
      <alignment horizontal="center" vertical="center"/>
    </xf>
    <xf numFmtId="0" fontId="23" fillId="15" borderId="8" xfId="0" applyFont="1" applyFill="1" applyBorder="1" applyAlignment="1">
      <alignment horizontal="left" vertical="center"/>
    </xf>
    <xf numFmtId="0" fontId="15" fillId="7" borderId="8" xfId="0" applyFont="1" applyFill="1" applyBorder="1" applyAlignment="1">
      <alignment horizontal="left" vertical="center" wrapText="1"/>
    </xf>
    <xf numFmtId="0" fontId="15" fillId="7" borderId="4" xfId="0" applyFont="1" applyFill="1" applyBorder="1" applyAlignment="1">
      <alignment horizontal="left" vertical="center" wrapText="1"/>
    </xf>
    <xf numFmtId="0" fontId="15" fillId="7" borderId="10" xfId="0" applyFont="1" applyFill="1" applyBorder="1" applyAlignment="1">
      <alignment horizontal="left" vertical="center" wrapText="1"/>
    </xf>
    <xf numFmtId="0" fontId="16" fillId="9" borderId="4" xfId="0" applyFont="1" applyFill="1" applyBorder="1" applyAlignment="1">
      <alignment horizontal="left" vertical="top" wrapText="1"/>
    </xf>
    <xf numFmtId="0" fontId="21" fillId="15" borderId="4" xfId="0" applyFont="1" applyFill="1" applyBorder="1" applyAlignment="1">
      <alignment horizontal="left" vertical="center" wrapText="1"/>
    </xf>
    <xf numFmtId="0" fontId="21" fillId="15" borderId="4" xfId="0" applyFont="1" applyFill="1" applyBorder="1" applyAlignment="1">
      <alignment vertical="center"/>
    </xf>
    <xf numFmtId="0" fontId="23" fillId="15" borderId="4" xfId="0" applyFont="1" applyFill="1" applyBorder="1" applyAlignment="1">
      <alignment horizontal="right" vertical="center" wrapText="1"/>
    </xf>
    <xf numFmtId="0" fontId="21" fillId="15" borderId="3" xfId="0" applyFont="1" applyFill="1" applyBorder="1" applyAlignment="1">
      <alignment horizontal="right"/>
    </xf>
    <xf numFmtId="0" fontId="21" fillId="15" borderId="11" xfId="0" applyFont="1" applyFill="1" applyBorder="1" applyAlignment="1">
      <alignment horizontal="right"/>
    </xf>
    <xf numFmtId="0" fontId="21" fillId="15" borderId="15" xfId="0" applyFont="1" applyFill="1" applyBorder="1" applyAlignment="1">
      <alignment horizontal="right"/>
    </xf>
    <xf numFmtId="0" fontId="21" fillId="15" borderId="18" xfId="0" applyFont="1" applyFill="1" applyBorder="1" applyAlignment="1">
      <alignment horizontal="right"/>
    </xf>
    <xf numFmtId="0" fontId="23" fillId="15" borderId="11" xfId="0" applyFont="1" applyFill="1" applyBorder="1" applyAlignment="1">
      <alignment horizontal="left" vertical="center"/>
    </xf>
    <xf numFmtId="0" fontId="23" fillId="15" borderId="15" xfId="0" applyFont="1" applyFill="1" applyBorder="1" applyAlignment="1">
      <alignment horizontal="left" vertical="center"/>
    </xf>
    <xf numFmtId="0" fontId="23" fillId="15" borderId="18" xfId="0" applyFont="1" applyFill="1" applyBorder="1" applyAlignment="1">
      <alignment horizontal="left" vertical="center"/>
    </xf>
    <xf numFmtId="0" fontId="23" fillId="15" borderId="26" xfId="0" applyFont="1" applyFill="1" applyBorder="1" applyAlignment="1">
      <alignment horizontal="left"/>
    </xf>
    <xf numFmtId="0" fontId="23" fillId="15" borderId="6" xfId="0" applyFont="1" applyFill="1" applyBorder="1" applyAlignment="1">
      <alignment horizontal="left"/>
    </xf>
    <xf numFmtId="0" fontId="23" fillId="15" borderId="9" xfId="0" applyFont="1" applyFill="1" applyBorder="1" applyAlignment="1">
      <alignment horizontal="left"/>
    </xf>
    <xf numFmtId="0" fontId="23" fillId="15" borderId="4" xfId="0" applyFont="1" applyFill="1" applyBorder="1" applyAlignment="1">
      <alignment horizontal="center"/>
    </xf>
    <xf numFmtId="0" fontId="16" fillId="7" borderId="4" xfId="0" applyFont="1" applyFill="1" applyBorder="1" applyAlignment="1">
      <alignment horizontal="center" wrapText="1"/>
    </xf>
    <xf numFmtId="0" fontId="16" fillId="7" borderId="4" xfId="0" applyFont="1" applyFill="1" applyBorder="1"/>
    <xf numFmtId="0" fontId="23" fillId="15" borderId="11" xfId="0" applyFont="1" applyFill="1" applyBorder="1" applyAlignment="1">
      <alignment horizontal="center" vertical="center"/>
    </xf>
    <xf numFmtId="0" fontId="23" fillId="15" borderId="18" xfId="0" applyFont="1" applyFill="1" applyBorder="1" applyAlignment="1">
      <alignment horizontal="center" vertical="center"/>
    </xf>
    <xf numFmtId="0" fontId="23" fillId="15" borderId="4" xfId="0" applyFont="1" applyFill="1" applyBorder="1" applyAlignment="1">
      <alignment horizontal="center" vertical="center"/>
    </xf>
    <xf numFmtId="0" fontId="23" fillId="15" borderId="15" xfId="0" applyFont="1" applyFill="1" applyBorder="1" applyAlignment="1">
      <alignment horizontal="center" vertical="center"/>
    </xf>
    <xf numFmtId="0" fontId="14" fillId="7" borderId="4" xfId="0" applyFont="1" applyFill="1" applyBorder="1" applyAlignment="1">
      <alignment horizontal="left" vertical="top" wrapText="1"/>
    </xf>
    <xf numFmtId="0" fontId="21" fillId="15" borderId="4" xfId="0" applyFont="1" applyFill="1" applyBorder="1" applyAlignment="1">
      <alignment horizontal="center" vertical="center"/>
    </xf>
    <xf numFmtId="0" fontId="16" fillId="5" borderId="0" xfId="0" applyFont="1" applyFill="1" applyAlignment="1">
      <alignment wrapText="1"/>
    </xf>
    <xf numFmtId="0" fontId="16" fillId="5" borderId="0" xfId="0" applyFont="1" applyFill="1"/>
    <xf numFmtId="0" fontId="16" fillId="7" borderId="0" xfId="0" applyFont="1" applyFill="1" applyAlignment="1">
      <alignment wrapText="1"/>
    </xf>
    <xf numFmtId="0" fontId="16" fillId="7" borderId="0" xfId="0" applyFont="1" applyFill="1"/>
    <xf numFmtId="0" fontId="4" fillId="6" borderId="4" xfId="0" applyFont="1" applyFill="1" applyBorder="1" applyAlignment="1">
      <alignment vertical="top" wrapText="1"/>
    </xf>
    <xf numFmtId="0" fontId="20" fillId="6" borderId="18" xfId="0" applyFont="1" applyFill="1" applyBorder="1"/>
    <xf numFmtId="0" fontId="18" fillId="4" borderId="10" xfId="0" applyFont="1" applyFill="1" applyBorder="1" applyAlignment="1">
      <alignment horizontal="left" vertical="center" wrapText="1"/>
    </xf>
    <xf numFmtId="0" fontId="19" fillId="4" borderId="15" xfId="0" applyFont="1" applyFill="1" applyBorder="1"/>
    <xf numFmtId="0" fontId="19" fillId="4" borderId="16" xfId="0" applyFont="1" applyFill="1" applyBorder="1"/>
    <xf numFmtId="0" fontId="4" fillId="5" borderId="4" xfId="0" applyFont="1" applyFill="1" applyBorder="1" applyAlignment="1">
      <alignment vertical="top" wrapText="1"/>
    </xf>
    <xf numFmtId="0" fontId="20" fillId="5" borderId="18" xfId="0" applyFont="1" applyFill="1" applyBorder="1"/>
    <xf numFmtId="0" fontId="18" fillId="4" borderId="31" xfId="0" applyFont="1" applyFill="1" applyBorder="1" applyAlignment="1">
      <alignment horizontal="center" vertical="top"/>
    </xf>
    <xf numFmtId="0" fontId="19" fillId="4" borderId="50" xfId="0" applyFont="1" applyFill="1" applyBorder="1"/>
    <xf numFmtId="0" fontId="19" fillId="4" borderId="23" xfId="0" applyFont="1" applyFill="1" applyBorder="1"/>
    <xf numFmtId="0" fontId="18" fillId="4" borderId="13" xfId="0" applyFont="1" applyFill="1" applyBorder="1" applyAlignment="1">
      <alignment horizontal="left" vertical="top"/>
    </xf>
    <xf numFmtId="0" fontId="19" fillId="4" borderId="27" xfId="0" applyFont="1" applyFill="1" applyBorder="1"/>
    <xf numFmtId="0" fontId="19" fillId="4" borderId="19" xfId="0" applyFont="1" applyFill="1" applyBorder="1"/>
    <xf numFmtId="0" fontId="18" fillId="4" borderId="4" xfId="0" applyFont="1" applyFill="1" applyBorder="1" applyAlignment="1">
      <alignment horizontal="center" vertical="top"/>
    </xf>
    <xf numFmtId="0" fontId="19" fillId="4" borderId="18" xfId="0" applyFont="1" applyFill="1" applyBorder="1"/>
    <xf numFmtId="0" fontId="4" fillId="5" borderId="4" xfId="0" applyFont="1" applyFill="1" applyBorder="1" applyAlignment="1">
      <alignment horizontal="left" vertical="top" wrapText="1"/>
    </xf>
    <xf numFmtId="0" fontId="20" fillId="5" borderId="15" xfId="0" applyFont="1" applyFill="1" applyBorder="1"/>
    <xf numFmtId="0" fontId="4" fillId="5" borderId="43" xfId="0" applyFont="1" applyFill="1" applyBorder="1" applyAlignment="1">
      <alignment horizontal="center" vertical="top" wrapText="1"/>
    </xf>
    <xf numFmtId="0" fontId="20" fillId="5" borderId="30" xfId="0" applyFont="1" applyFill="1" applyBorder="1"/>
    <xf numFmtId="0" fontId="20" fillId="5" borderId="44" xfId="0" applyFont="1" applyFill="1" applyBorder="1"/>
    <xf numFmtId="0" fontId="18" fillId="4" borderId="29" xfId="0" applyFont="1" applyFill="1" applyBorder="1" applyAlignment="1">
      <alignment horizontal="center" vertical="top" wrapText="1"/>
    </xf>
    <xf numFmtId="0" fontId="19" fillId="4" borderId="30" xfId="0" applyFont="1" applyFill="1" applyBorder="1"/>
    <xf numFmtId="0" fontId="18" fillId="4" borderId="40" xfId="0" applyFont="1" applyFill="1" applyBorder="1" applyAlignment="1">
      <alignment horizontal="right" vertical="top"/>
    </xf>
    <xf numFmtId="0" fontId="19" fillId="4" borderId="28" xfId="0" applyFont="1" applyFill="1" applyBorder="1"/>
    <xf numFmtId="0" fontId="19" fillId="4" borderId="51" xfId="0" applyFont="1" applyFill="1" applyBorder="1"/>
    <xf numFmtId="0" fontId="4" fillId="6" borderId="42" xfId="0" applyFont="1" applyFill="1" applyBorder="1" applyAlignment="1">
      <alignment horizontal="left" vertical="top" wrapText="1"/>
    </xf>
    <xf numFmtId="0" fontId="20" fillId="6" borderId="0" xfId="0" applyFont="1" applyFill="1"/>
    <xf numFmtId="0" fontId="20" fillId="6" borderId="7" xfId="0" applyFont="1" applyFill="1" applyBorder="1"/>
    <xf numFmtId="0" fontId="18" fillId="4" borderId="43" xfId="0" applyFont="1" applyFill="1" applyBorder="1" applyAlignment="1">
      <alignment horizontal="center" vertical="top" wrapText="1"/>
    </xf>
    <xf numFmtId="0" fontId="19" fillId="4" borderId="44" xfId="0" applyFont="1" applyFill="1" applyBorder="1"/>
    <xf numFmtId="0" fontId="18" fillId="4" borderId="31" xfId="4" applyFont="1" applyFill="1" applyBorder="1" applyAlignment="1">
      <alignment horizontal="center" vertical="top" wrapText="1"/>
    </xf>
    <xf numFmtId="0" fontId="19" fillId="15" borderId="4" xfId="0" applyFont="1" applyFill="1" applyBorder="1"/>
    <xf numFmtId="0" fontId="24" fillId="15" borderId="4" xfId="0" applyFont="1" applyFill="1" applyBorder="1" applyAlignment="1">
      <alignment horizontal="left" vertical="center"/>
    </xf>
    <xf numFmtId="0" fontId="24" fillId="15" borderId="4" xfId="0" applyFont="1" applyFill="1" applyBorder="1"/>
    <xf numFmtId="0" fontId="15" fillId="7" borderId="4" xfId="0" applyFont="1" applyFill="1" applyBorder="1" applyAlignment="1">
      <alignment horizontal="left" vertical="top" wrapText="1"/>
    </xf>
    <xf numFmtId="0" fontId="33" fillId="7" borderId="4" xfId="0" applyFont="1" applyFill="1" applyBorder="1"/>
    <xf numFmtId="0" fontId="24" fillId="15" borderId="11" xfId="0" applyFont="1" applyFill="1" applyBorder="1" applyAlignment="1">
      <alignment horizontal="left" vertical="center"/>
    </xf>
    <xf numFmtId="0" fontId="24" fillId="15" borderId="15" xfId="0" applyFont="1" applyFill="1" applyBorder="1" applyAlignment="1">
      <alignment horizontal="left" vertical="center"/>
    </xf>
    <xf numFmtId="0" fontId="24" fillId="15" borderId="18" xfId="0" applyFont="1" applyFill="1" applyBorder="1" applyAlignment="1">
      <alignment horizontal="left" vertical="center"/>
    </xf>
    <xf numFmtId="0" fontId="16" fillId="7" borderId="11" xfId="0" applyFont="1" applyFill="1" applyBorder="1" applyAlignment="1">
      <alignment horizontal="left" vertical="top"/>
    </xf>
    <xf numFmtId="0" fontId="16" fillId="7" borderId="18" xfId="0" applyFont="1" applyFill="1" applyBorder="1" applyAlignment="1">
      <alignment horizontal="left" vertical="top"/>
    </xf>
    <xf numFmtId="0" fontId="14" fillId="15" borderId="4" xfId="0" applyFont="1" applyFill="1" applyBorder="1" applyAlignment="1">
      <alignment vertical="center" wrapText="1"/>
    </xf>
    <xf numFmtId="0" fontId="14" fillId="15" borderId="4" xfId="0" applyFont="1" applyFill="1" applyBorder="1" applyAlignment="1">
      <alignment vertical="center"/>
    </xf>
    <xf numFmtId="0" fontId="15" fillId="8" borderId="4" xfId="0" applyFont="1" applyFill="1" applyBorder="1" applyAlignment="1">
      <alignment horizontal="left" vertical="top" wrapText="1"/>
    </xf>
    <xf numFmtId="0" fontId="2" fillId="0" borderId="0" xfId="0" applyFont="1"/>
    <xf numFmtId="0" fontId="5" fillId="0" borderId="0" xfId="0" applyFont="1" applyAlignment="1">
      <alignment horizontal="left" vertical="top"/>
    </xf>
    <xf numFmtId="0" fontId="21" fillId="15" borderId="4" xfId="0" applyFont="1" applyFill="1" applyBorder="1" applyAlignment="1">
      <alignment horizontal="left" vertical="center"/>
    </xf>
    <xf numFmtId="0" fontId="23" fillId="15" borderId="4" xfId="0" applyFont="1" applyFill="1" applyBorder="1" applyAlignment="1" applyProtection="1">
      <alignment horizontal="right" vertical="top"/>
      <protection locked="0"/>
    </xf>
    <xf numFmtId="0" fontId="15" fillId="7" borderId="4" xfId="0" applyFont="1" applyFill="1" applyBorder="1"/>
    <xf numFmtId="0" fontId="16" fillId="7" borderId="4" xfId="0" applyFont="1" applyFill="1" applyBorder="1" applyAlignment="1">
      <alignment horizontal="left" vertical="top"/>
    </xf>
    <xf numFmtId="0" fontId="14" fillId="15" borderId="4" xfId="0" applyFont="1" applyFill="1" applyBorder="1" applyAlignment="1">
      <alignment horizontal="left" vertical="center" wrapText="1"/>
    </xf>
    <xf numFmtId="0" fontId="14" fillId="15" borderId="4" xfId="0" applyFont="1" applyFill="1" applyBorder="1" applyAlignment="1">
      <alignment horizontal="left" vertical="center"/>
    </xf>
    <xf numFmtId="0" fontId="12" fillId="0" borderId="0" xfId="0" applyFont="1" applyAlignment="1">
      <alignment horizontal="left" vertical="top"/>
    </xf>
    <xf numFmtId="0" fontId="23" fillId="15" borderId="4" xfId="0" applyFont="1" applyFill="1" applyBorder="1" applyAlignment="1">
      <alignment vertical="center"/>
    </xf>
    <xf numFmtId="0" fontId="23" fillId="15" borderId="4" xfId="0" applyFont="1" applyFill="1" applyBorder="1" applyAlignment="1" applyProtection="1">
      <alignment horizontal="right" vertical="top" wrapText="1"/>
      <protection locked="0"/>
    </xf>
    <xf numFmtId="0" fontId="14" fillId="15" borderId="4" xfId="0" applyFont="1" applyFill="1" applyBorder="1" applyAlignment="1">
      <alignment horizontal="left" vertical="top" wrapText="1"/>
    </xf>
    <xf numFmtId="0" fontId="14" fillId="15" borderId="4" xfId="0" applyFont="1" applyFill="1" applyBorder="1"/>
  </cellXfs>
  <cellStyles count="6">
    <cellStyle name="Comma" xfId="1" builtinId="3"/>
    <cellStyle name="Currency" xfId="2" builtinId="4"/>
    <cellStyle name="Excel Built-in Currency [0]" xfId="5" xr:uid="{00000000-0005-0000-0000-000005000000}"/>
    <cellStyle name="Normal" xfId="0" builtinId="0"/>
    <cellStyle name="Normal 2" xfId="4" xr:uid="{00000000-0005-0000-0000-000004000000}"/>
    <cellStyle name="Percent" xfId="3" builtinId="5"/>
  </cellStyles>
  <dxfs count="0"/>
  <tableStyles count="0" defaultTableStyle="TableStyleMedium2" defaultPivotStyle="PivotStyleLight16"/>
  <colors>
    <indexedColors>
      <rgbColor rgb="FF000000"/>
      <rgbColor rgb="FFFFFFFF"/>
      <rgbColor rgb="FFFF0000"/>
      <rgbColor rgb="FF00FF00"/>
      <rgbColor rgb="FF0000FF"/>
      <rgbColor rgb="FFFFF2CC"/>
      <rgbColor rgb="FFFF00FF"/>
      <rgbColor rgb="FF00FFFF"/>
      <rgbColor rgb="FF800000"/>
      <rgbColor rgb="FF008000"/>
      <rgbColor rgb="FF000080"/>
      <rgbColor rgb="FF808000"/>
      <rgbColor rgb="FF800080"/>
      <rgbColor rgb="FF008080"/>
      <rgbColor rgb="FFBFBFBF"/>
      <rgbColor rgb="FF808080"/>
      <rgbColor rgb="FF5B9BD5"/>
      <rgbColor rgb="FF993366"/>
      <rgbColor rgb="FFFFFFCC"/>
      <rgbColor rgb="FFDEEBF7"/>
      <rgbColor rgb="FF660066"/>
      <rgbColor rgb="FFE7E6E6"/>
      <rgbColor rgb="FF0066CC"/>
      <rgbColor rgb="FFB4C7E7"/>
      <rgbColor rgb="FF000080"/>
      <rgbColor rgb="FFFF00FF"/>
      <rgbColor rgb="FFFBE5D6"/>
      <rgbColor rgb="FF00FFFF"/>
      <rgbColor rgb="FF800080"/>
      <rgbColor rgb="FF800000"/>
      <rgbColor rgb="FF008080"/>
      <rgbColor rgb="FF0000FF"/>
      <rgbColor rgb="FF00CCFF"/>
      <rgbColor rgb="FFDAE3F3"/>
      <rgbColor rgb="FFE2F0D9"/>
      <rgbColor rgb="FFFFE699"/>
      <rgbColor rgb="FFB4C6E7"/>
      <rgbColor rgb="FFD9D9D9"/>
      <rgbColor rgb="FFD0CECE"/>
      <rgbColor rgb="FFF8CBAD"/>
      <rgbColor rgb="FF3366FF"/>
      <rgbColor rgb="FF33CCCC"/>
      <rgbColor rgb="FFF2F2F2"/>
      <rgbColor rgb="FFFCE4D6"/>
      <rgbColor rgb="FFFF9900"/>
      <rgbColor rgb="FFFF6600"/>
      <rgbColor rgb="FF666699"/>
      <rgbColor rgb="FFD6DCE5"/>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TJHA/AppData/Local/Microsoft/Windows/INetCache/Content.Outlook/WOUEDBBJ/EVV%20Phase%20II%20Agreement%2071933962%20Cost%20Worksheet%20(002).xlsx" TargetMode="External"/><Relationship Id="rId1" Type="http://schemas.openxmlformats.org/officeDocument/2006/relationships/externalLinkPath" Target="/Users/TJHA/AppData/Local/Microsoft/Windows/INetCache/Content.Outlook/WOUEDBBJ/EVV%20Phase%20II%20Agreement%2071933962%20Cost%20Worksheet%20(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 Implementation (3)"/>
      <sheetName val="1. Instructions"/>
      <sheetName val="2. Cost Summary"/>
      <sheetName val="3. Base Contract Payment"/>
      <sheetName val="4. Implementation"/>
      <sheetName val="5. Maintenance &amp; Operations"/>
      <sheetName val="6. Optional M&amp;O Years"/>
      <sheetName val="7. Close-Out and Transition-Out"/>
      <sheetName val="8. Staff Rate Sheet"/>
      <sheetName val="9. Projected Staff Hours"/>
      <sheetName val="10. Mandatory Optional Reqs"/>
      <sheetName val="11. User Licenses"/>
      <sheetName val="12. Claims and Eligibili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2013 - 2022 Theme">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0"/>
  <sheetViews>
    <sheetView showGridLines="0" zoomScaleNormal="100" workbookViewId="0">
      <selection activeCell="B8" sqref="B8"/>
    </sheetView>
  </sheetViews>
  <sheetFormatPr defaultColWidth="8.5703125" defaultRowHeight="12.75" x14ac:dyDescent="0.2"/>
  <cols>
    <col min="1" max="1" width="1.5703125" style="216" customWidth="1"/>
    <col min="2" max="2" width="32.42578125" style="217" customWidth="1"/>
    <col min="3" max="3" width="115.28515625" style="218" customWidth="1"/>
    <col min="4" max="16384" width="8.5703125" style="216"/>
  </cols>
  <sheetData>
    <row r="1" spans="1:4" ht="16.149999999999999" customHeight="1" x14ac:dyDescent="0.2">
      <c r="A1" s="215"/>
      <c r="B1" s="238" t="s">
        <v>205</v>
      </c>
      <c r="C1" s="238"/>
    </row>
    <row r="2" spans="1:4" ht="32.25" customHeight="1" x14ac:dyDescent="0.2">
      <c r="A2" s="154"/>
      <c r="B2" s="238" t="s">
        <v>0</v>
      </c>
      <c r="C2" s="239"/>
    </row>
    <row r="3" spans="1:4" ht="23.25" customHeight="1" x14ac:dyDescent="0.2">
      <c r="A3" s="154"/>
      <c r="B3" s="236" t="s">
        <v>1</v>
      </c>
      <c r="C3" s="236"/>
    </row>
    <row r="4" spans="1:4" x14ac:dyDescent="0.2">
      <c r="A4" s="1"/>
      <c r="B4" s="3"/>
      <c r="C4" s="2"/>
    </row>
    <row r="5" spans="1:4" x14ac:dyDescent="0.2">
      <c r="A5" s="1"/>
      <c r="B5" s="64" t="s">
        <v>2</v>
      </c>
      <c r="C5" s="64"/>
    </row>
    <row r="6" spans="1:4" x14ac:dyDescent="0.2">
      <c r="A6" s="1"/>
      <c r="B6" s="65" t="s">
        <v>214</v>
      </c>
      <c r="C6" s="65"/>
    </row>
    <row r="7" spans="1:4" x14ac:dyDescent="0.2">
      <c r="A7" s="1"/>
      <c r="B7" s="65" t="s">
        <v>3</v>
      </c>
      <c r="C7" s="66"/>
    </row>
    <row r="8" spans="1:4" x14ac:dyDescent="0.2">
      <c r="A8" s="1"/>
      <c r="B8" s="65" t="s">
        <v>4</v>
      </c>
      <c r="C8" s="66"/>
    </row>
    <row r="9" spans="1:4" ht="23.25" customHeight="1" x14ac:dyDescent="0.2">
      <c r="A9" s="1"/>
      <c r="B9" s="67" t="s">
        <v>5</v>
      </c>
      <c r="C9" s="68"/>
    </row>
    <row r="10" spans="1:4" x14ac:dyDescent="0.2">
      <c r="A10" s="1"/>
      <c r="B10" s="240"/>
      <c r="C10" s="241"/>
    </row>
    <row r="11" spans="1:4" x14ac:dyDescent="0.2">
      <c r="A11" s="154"/>
      <c r="B11" s="155" t="s">
        <v>6</v>
      </c>
      <c r="C11" s="155"/>
    </row>
    <row r="12" spans="1:4" x14ac:dyDescent="0.2">
      <c r="A12" s="3"/>
      <c r="B12" s="69" t="s">
        <v>7</v>
      </c>
      <c r="C12" s="69" t="s">
        <v>8</v>
      </c>
    </row>
    <row r="13" spans="1:4" x14ac:dyDescent="0.2">
      <c r="A13" s="3"/>
      <c r="B13" s="69" t="s">
        <v>9</v>
      </c>
      <c r="C13" s="69" t="s">
        <v>10</v>
      </c>
    </row>
    <row r="14" spans="1:4" ht="25.5" x14ac:dyDescent="0.2">
      <c r="A14" s="3"/>
      <c r="B14" s="69" t="s">
        <v>11</v>
      </c>
      <c r="C14" s="69" t="s">
        <v>12</v>
      </c>
    </row>
    <row r="15" spans="1:4" x14ac:dyDescent="0.2">
      <c r="A15" s="3"/>
      <c r="B15" s="69" t="s">
        <v>13</v>
      </c>
      <c r="C15" s="69" t="s">
        <v>14</v>
      </c>
    </row>
    <row r="16" spans="1:4" ht="51" x14ac:dyDescent="0.2">
      <c r="A16" s="3"/>
      <c r="B16" s="69" t="s">
        <v>15</v>
      </c>
      <c r="C16" s="69" t="s">
        <v>16</v>
      </c>
      <c r="D16" s="225"/>
    </row>
    <row r="17" spans="1:3" x14ac:dyDescent="0.2">
      <c r="A17" s="3"/>
      <c r="B17" s="69" t="s">
        <v>234</v>
      </c>
      <c r="C17" s="69" t="s">
        <v>235</v>
      </c>
    </row>
    <row r="18" spans="1:3" x14ac:dyDescent="0.2">
      <c r="A18" s="3"/>
      <c r="B18" s="69" t="s">
        <v>17</v>
      </c>
      <c r="C18" s="69" t="s">
        <v>233</v>
      </c>
    </row>
    <row r="19" spans="1:3" ht="38.25" x14ac:dyDescent="0.2">
      <c r="A19" s="3"/>
      <c r="B19" s="69" t="s">
        <v>18</v>
      </c>
      <c r="C19" s="69" t="s">
        <v>232</v>
      </c>
    </row>
    <row r="20" spans="1:3" x14ac:dyDescent="0.2">
      <c r="A20" s="70"/>
      <c r="B20" s="70"/>
      <c r="C20" s="70"/>
    </row>
  </sheetData>
  <mergeCells count="3">
    <mergeCell ref="B2:C2"/>
    <mergeCell ref="B10:C10"/>
    <mergeCell ref="B1:C1"/>
  </mergeCells>
  <phoneticPr fontId="26" type="noConversion"/>
  <printOptions horizontalCentered="1"/>
  <pageMargins left="0.25" right="0.25" top="0.5" bottom="0.5" header="0.3" footer="0.3"/>
  <pageSetup paperSize="3" orientation="landscape" horizontalDpi="300" verticalDpi="300"/>
  <headerFooter>
    <oddHeader>&amp;LState of California 
Department of Technology&amp;RRFP
ITS23-009
Part 2 - Bidder Response
December 12th, 2023</oddHeader>
    <oddFooter>&amp;L&amp;A&amp;RPage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9"/>
  <sheetViews>
    <sheetView tabSelected="1" zoomScale="85" zoomScaleNormal="85" workbookViewId="0">
      <selection activeCell="G30" sqref="G30"/>
    </sheetView>
  </sheetViews>
  <sheetFormatPr defaultColWidth="9.140625" defaultRowHeight="14.25" x14ac:dyDescent="0.25"/>
  <cols>
    <col min="1" max="1" width="7.7109375" style="22" customWidth="1"/>
    <col min="2" max="2" width="32.42578125" style="21" customWidth="1"/>
    <col min="3" max="5" width="14.7109375" style="21" customWidth="1"/>
    <col min="6" max="6" width="4.28515625" style="21" customWidth="1"/>
    <col min="7" max="7" width="19.28515625" style="22" customWidth="1"/>
    <col min="8" max="8" width="27.5703125" style="22" customWidth="1"/>
    <col min="9" max="11" width="9.140625" style="22"/>
    <col min="12" max="16" width="23.42578125" style="22" customWidth="1"/>
    <col min="17" max="16384" width="9.140625" style="22"/>
  </cols>
  <sheetData>
    <row r="1" spans="1:15" ht="19.899999999999999" customHeight="1" x14ac:dyDescent="0.25">
      <c r="A1" s="256" t="s">
        <v>206</v>
      </c>
      <c r="B1" s="256"/>
      <c r="C1" s="256"/>
      <c r="D1" s="256"/>
      <c r="E1" s="256"/>
      <c r="F1" s="256"/>
      <c r="G1" s="256"/>
    </row>
    <row r="2" spans="1:15" s="213" customFormat="1" ht="30" customHeight="1" x14ac:dyDescent="0.25">
      <c r="A2" s="256" t="s">
        <v>19</v>
      </c>
      <c r="B2" s="256"/>
      <c r="C2" s="257"/>
      <c r="D2" s="257"/>
      <c r="E2" s="257"/>
      <c r="F2" s="257"/>
      <c r="G2" s="257"/>
    </row>
    <row r="3" spans="1:15" ht="20.25" customHeight="1" x14ac:dyDescent="0.25">
      <c r="A3" s="258" t="s">
        <v>221</v>
      </c>
      <c r="B3" s="258"/>
      <c r="C3" s="258"/>
      <c r="D3" s="258"/>
      <c r="E3" s="258"/>
      <c r="F3" s="258"/>
      <c r="G3" s="237" t="s">
        <v>20</v>
      </c>
    </row>
    <row r="4" spans="1:15" ht="13.5" customHeight="1" x14ac:dyDescent="0.25">
      <c r="A4" s="243" t="s">
        <v>21</v>
      </c>
      <c r="B4" s="244"/>
      <c r="C4" s="244"/>
      <c r="D4" s="244"/>
      <c r="E4" s="244"/>
      <c r="F4" s="244"/>
      <c r="G4" s="244"/>
    </row>
    <row r="5" spans="1:15" ht="13.5" customHeight="1" x14ac:dyDescent="0.2">
      <c r="A5" s="185">
        <v>1</v>
      </c>
      <c r="B5" s="246" t="s">
        <v>22</v>
      </c>
      <c r="C5" s="247"/>
      <c r="D5" s="247"/>
      <c r="E5" s="247"/>
      <c r="F5" s="247"/>
      <c r="G5" s="76">
        <f>'3. Base Contract Deliverables'!H31</f>
        <v>0</v>
      </c>
    </row>
    <row r="6" spans="1:15" ht="15" customHeight="1" x14ac:dyDescent="0.2">
      <c r="A6" s="185">
        <v>2</v>
      </c>
      <c r="B6" s="246" t="s">
        <v>23</v>
      </c>
      <c r="C6" s="247"/>
      <c r="D6" s="247"/>
      <c r="E6" s="247"/>
      <c r="F6" s="247"/>
      <c r="G6" s="76"/>
    </row>
    <row r="7" spans="1:15" ht="13.5" customHeight="1" x14ac:dyDescent="0.2">
      <c r="A7" s="185">
        <v>2.1</v>
      </c>
      <c r="B7" s="252" t="s">
        <v>24</v>
      </c>
      <c r="C7" s="247"/>
      <c r="D7" s="247"/>
      <c r="E7" s="247"/>
      <c r="F7" s="247"/>
      <c r="G7" s="201">
        <f>SUM('5.Licensing Tools Hosting Costs'!J29,'5.Licensing Tools Hosting Costs'!L29,'5.Licensing Tools Hosting Costs'!N29,'5.Licensing Tools Hosting Costs'!J50,'5.Licensing Tools Hosting Costs'!L50,'5.Licensing Tools Hosting Costs'!N50)</f>
        <v>0</v>
      </c>
    </row>
    <row r="8" spans="1:15" ht="15" customHeight="1" x14ac:dyDescent="0.2">
      <c r="A8" s="185">
        <v>2.2000000000000002</v>
      </c>
      <c r="B8" s="252" t="s">
        <v>25</v>
      </c>
      <c r="C8" s="247"/>
      <c r="D8" s="247"/>
      <c r="E8" s="247"/>
      <c r="F8" s="247"/>
      <c r="G8" s="76">
        <f>'5.Licensing Tools Hosting Costs'!O53</f>
        <v>0</v>
      </c>
    </row>
    <row r="9" spans="1:15" s="214" customFormat="1" ht="15" customHeight="1" x14ac:dyDescent="0.2">
      <c r="A9" s="185">
        <v>3</v>
      </c>
      <c r="B9" s="246" t="s">
        <v>26</v>
      </c>
      <c r="C9" s="247"/>
      <c r="D9" s="247"/>
      <c r="E9" s="247"/>
      <c r="F9" s="247"/>
      <c r="G9" s="76"/>
      <c r="K9" s="22"/>
      <c r="L9" s="22"/>
      <c r="M9" s="22"/>
      <c r="N9" s="22"/>
      <c r="O9" s="22"/>
    </row>
    <row r="10" spans="1:15" ht="18" customHeight="1" x14ac:dyDescent="0.2">
      <c r="A10" s="185">
        <v>3.1</v>
      </c>
      <c r="B10" s="252" t="s">
        <v>27</v>
      </c>
      <c r="C10" s="247"/>
      <c r="D10" s="247"/>
      <c r="E10" s="247"/>
      <c r="F10" s="247"/>
      <c r="G10" s="76">
        <f>'6. M&amp;O Continuous Support'!D6</f>
        <v>0</v>
      </c>
    </row>
    <row r="11" spans="1:15" ht="15" customHeight="1" x14ac:dyDescent="0.25">
      <c r="A11" s="167"/>
      <c r="B11" s="254" t="s">
        <v>28</v>
      </c>
      <c r="C11" s="244"/>
      <c r="D11" s="244"/>
      <c r="E11" s="244"/>
      <c r="F11" s="244"/>
      <c r="G11" s="181">
        <f>SUM(G5,G7,G8,G10)</f>
        <v>0</v>
      </c>
    </row>
    <row r="12" spans="1:15" x14ac:dyDescent="0.25">
      <c r="A12" s="161"/>
      <c r="B12" s="162"/>
      <c r="C12" s="162"/>
      <c r="D12" s="162"/>
      <c r="E12" s="162"/>
      <c r="F12" s="162"/>
      <c r="G12" s="163"/>
    </row>
    <row r="13" spans="1:15" ht="15" customHeight="1" x14ac:dyDescent="0.25">
      <c r="A13" s="243" t="s">
        <v>29</v>
      </c>
      <c r="B13" s="244"/>
      <c r="C13" s="244"/>
      <c r="D13" s="244"/>
      <c r="E13" s="244"/>
      <c r="F13" s="244"/>
      <c r="G13" s="244"/>
    </row>
    <row r="14" spans="1:15" ht="13.5" customHeight="1" x14ac:dyDescent="0.2">
      <c r="A14" s="184">
        <v>4</v>
      </c>
      <c r="B14" s="250" t="s">
        <v>30</v>
      </c>
      <c r="C14" s="251"/>
      <c r="D14" s="251"/>
      <c r="E14" s="251"/>
      <c r="F14" s="251"/>
      <c r="G14" s="77">
        <f>'5.Licensing Tools Hosting Costs'!P53</f>
        <v>0</v>
      </c>
    </row>
    <row r="15" spans="1:15" ht="13.5" customHeight="1" x14ac:dyDescent="0.2">
      <c r="A15" s="184">
        <v>5</v>
      </c>
      <c r="B15" s="250" t="s">
        <v>31</v>
      </c>
      <c r="C15" s="251"/>
      <c r="D15" s="251"/>
      <c r="E15" s="251"/>
      <c r="F15" s="251"/>
      <c r="G15" s="77">
        <f>'6. M&amp;O Continuous Support'!D8</f>
        <v>0</v>
      </c>
    </row>
    <row r="16" spans="1:15" ht="13.5" customHeight="1" x14ac:dyDescent="0.25">
      <c r="A16" s="254" t="s">
        <v>32</v>
      </c>
      <c r="B16" s="244"/>
      <c r="C16" s="244"/>
      <c r="D16" s="244"/>
      <c r="E16" s="244"/>
      <c r="F16" s="244"/>
      <c r="G16" s="76">
        <f>SUM(G14:G15)</f>
        <v>0</v>
      </c>
    </row>
    <row r="17" spans="1:7" ht="13.5" customHeight="1" x14ac:dyDescent="0.25">
      <c r="A17" s="184">
        <v>6</v>
      </c>
      <c r="B17" s="245" t="s">
        <v>33</v>
      </c>
      <c r="C17" s="245"/>
      <c r="D17" s="245"/>
      <c r="E17" s="245"/>
      <c r="F17" s="245"/>
      <c r="G17" s="77">
        <f>'5.Licensing Tools Hosting Costs'!Q53</f>
        <v>0</v>
      </c>
    </row>
    <row r="18" spans="1:7" ht="13.5" customHeight="1" x14ac:dyDescent="0.2">
      <c r="A18" s="71">
        <v>7</v>
      </c>
      <c r="B18" s="246" t="s">
        <v>34</v>
      </c>
      <c r="C18" s="247"/>
      <c r="D18" s="247"/>
      <c r="E18" s="247"/>
      <c r="F18" s="247"/>
      <c r="G18" s="77">
        <f>'6. M&amp;O Continuous Support'!D10</f>
        <v>0</v>
      </c>
    </row>
    <row r="19" spans="1:7" ht="15" customHeight="1" x14ac:dyDescent="0.25">
      <c r="A19" s="254" t="s">
        <v>213</v>
      </c>
      <c r="B19" s="244"/>
      <c r="C19" s="244"/>
      <c r="D19" s="244"/>
      <c r="E19" s="244"/>
      <c r="F19" s="244"/>
      <c r="G19" s="77">
        <f>SUM(G17:G18)</f>
        <v>0</v>
      </c>
    </row>
    <row r="20" spans="1:7" ht="15" x14ac:dyDescent="0.25">
      <c r="A20" s="164"/>
      <c r="B20" s="165"/>
      <c r="C20" s="165"/>
      <c r="D20" s="165"/>
      <c r="E20" s="165"/>
      <c r="F20" s="165"/>
      <c r="G20" s="166"/>
    </row>
    <row r="21" spans="1:7" ht="15" customHeight="1" x14ac:dyDescent="0.25">
      <c r="A21" s="243" t="s">
        <v>35</v>
      </c>
      <c r="B21" s="244"/>
      <c r="C21" s="244"/>
      <c r="D21" s="244"/>
      <c r="E21" s="244"/>
      <c r="F21" s="244"/>
      <c r="G21" s="181"/>
    </row>
    <row r="22" spans="1:7" ht="15" customHeight="1" x14ac:dyDescent="0.25">
      <c r="A22" s="71">
        <v>8</v>
      </c>
      <c r="B22" s="253" t="s">
        <v>36</v>
      </c>
      <c r="C22" s="253"/>
      <c r="D22" s="253"/>
      <c r="E22" s="253"/>
      <c r="F22" s="253"/>
      <c r="G22" s="233">
        <v>2480000</v>
      </c>
    </row>
    <row r="23" spans="1:7" ht="15" customHeight="1" x14ac:dyDescent="0.25">
      <c r="A23" s="71">
        <v>9</v>
      </c>
      <c r="B23" s="253" t="s">
        <v>37</v>
      </c>
      <c r="C23" s="253"/>
      <c r="D23" s="253"/>
      <c r="E23" s="253"/>
      <c r="F23" s="253"/>
      <c r="G23" s="233">
        <v>1590000</v>
      </c>
    </row>
    <row r="24" spans="1:7" ht="15" customHeight="1" x14ac:dyDescent="0.25">
      <c r="A24" s="71">
        <v>10</v>
      </c>
      <c r="B24" s="253" t="s">
        <v>38</v>
      </c>
      <c r="C24" s="253"/>
      <c r="D24" s="253"/>
      <c r="E24" s="253"/>
      <c r="F24" s="253"/>
      <c r="G24" s="233">
        <v>835000</v>
      </c>
    </row>
    <row r="25" spans="1:7" ht="15" customHeight="1" x14ac:dyDescent="0.25">
      <c r="A25" s="254" t="s">
        <v>39</v>
      </c>
      <c r="B25" s="244"/>
      <c r="C25" s="244"/>
      <c r="D25" s="244"/>
      <c r="E25" s="244"/>
      <c r="F25" s="244"/>
      <c r="G25" s="181">
        <f>SUM(G22:G24)</f>
        <v>4905000</v>
      </c>
    </row>
    <row r="26" spans="1:7" ht="15" customHeight="1" x14ac:dyDescent="0.25">
      <c r="A26" s="164"/>
      <c r="B26" s="165"/>
      <c r="C26" s="165"/>
      <c r="D26" s="165"/>
      <c r="E26" s="165"/>
      <c r="F26" s="165"/>
      <c r="G26" s="166"/>
    </row>
    <row r="27" spans="1:7" ht="15" customHeight="1" x14ac:dyDescent="0.25">
      <c r="A27" s="243" t="s">
        <v>40</v>
      </c>
      <c r="B27" s="244"/>
      <c r="C27" s="244"/>
      <c r="D27" s="244"/>
      <c r="E27" s="244"/>
      <c r="F27" s="244"/>
      <c r="G27" s="181"/>
    </row>
    <row r="28" spans="1:7" ht="15" customHeight="1" x14ac:dyDescent="0.25">
      <c r="A28" s="182">
        <v>11</v>
      </c>
      <c r="B28" s="248" t="s">
        <v>41</v>
      </c>
      <c r="C28" s="248"/>
      <c r="D28" s="248"/>
      <c r="E28" s="248"/>
      <c r="F28" s="248"/>
      <c r="G28" s="77">
        <f>'4. Mandatory-Optional'!H9</f>
        <v>0</v>
      </c>
    </row>
    <row r="29" spans="1:7" ht="15" customHeight="1" x14ac:dyDescent="0.25">
      <c r="A29" s="249" t="s">
        <v>42</v>
      </c>
      <c r="B29" s="249"/>
      <c r="C29" s="249"/>
      <c r="D29" s="249"/>
      <c r="E29" s="249"/>
      <c r="F29" s="249"/>
      <c r="G29" s="183">
        <f>G28</f>
        <v>0</v>
      </c>
    </row>
    <row r="30" spans="1:7" ht="15" customHeight="1" x14ac:dyDescent="0.25">
      <c r="A30" s="164"/>
      <c r="B30" s="165"/>
      <c r="C30" s="165"/>
      <c r="D30" s="165"/>
      <c r="E30" s="165"/>
      <c r="F30" s="165"/>
      <c r="G30" s="166"/>
    </row>
    <row r="31" spans="1:7" ht="15" customHeight="1" x14ac:dyDescent="0.25">
      <c r="A31" s="243" t="s">
        <v>43</v>
      </c>
      <c r="B31" s="244"/>
      <c r="C31" s="244"/>
      <c r="D31" s="244"/>
      <c r="E31" s="244"/>
      <c r="F31" s="244"/>
      <c r="G31" s="158"/>
    </row>
    <row r="32" spans="1:7" ht="15" customHeight="1" x14ac:dyDescent="0.25">
      <c r="A32" s="71">
        <v>12</v>
      </c>
      <c r="B32" s="253" t="s">
        <v>44</v>
      </c>
      <c r="C32" s="253"/>
      <c r="D32" s="253"/>
      <c r="E32" s="253"/>
      <c r="F32" s="253"/>
      <c r="G32" s="72">
        <f>G11</f>
        <v>0</v>
      </c>
    </row>
    <row r="33" spans="1:7" ht="15" customHeight="1" x14ac:dyDescent="0.25">
      <c r="A33" s="71">
        <v>13</v>
      </c>
      <c r="B33" s="253" t="s">
        <v>45</v>
      </c>
      <c r="C33" s="253"/>
      <c r="D33" s="253"/>
      <c r="E33" s="253"/>
      <c r="F33" s="253"/>
      <c r="G33" s="72">
        <f>(G5+G7+G8)*0.1</f>
        <v>0</v>
      </c>
    </row>
    <row r="34" spans="1:7" ht="15" customHeight="1" x14ac:dyDescent="0.25">
      <c r="A34" s="255" t="s">
        <v>46</v>
      </c>
      <c r="B34" s="255"/>
      <c r="C34" s="255"/>
      <c r="D34" s="255"/>
      <c r="E34" s="255"/>
      <c r="F34" s="255"/>
      <c r="G34" s="183">
        <f>SUM(G32:G33)</f>
        <v>0</v>
      </c>
    </row>
    <row r="35" spans="1:7" ht="15" customHeight="1" x14ac:dyDescent="0.25">
      <c r="A35" s="164"/>
      <c r="B35" s="165"/>
      <c r="C35" s="165"/>
      <c r="D35" s="165"/>
      <c r="E35" s="165"/>
      <c r="F35" s="165"/>
      <c r="G35" s="166"/>
    </row>
    <row r="36" spans="1:7" ht="15" customHeight="1" x14ac:dyDescent="0.25">
      <c r="A36" s="243" t="s">
        <v>47</v>
      </c>
      <c r="B36" s="244"/>
      <c r="C36" s="244"/>
      <c r="D36" s="244"/>
      <c r="E36" s="244"/>
      <c r="F36" s="244"/>
      <c r="G36" s="181"/>
    </row>
    <row r="37" spans="1:7" ht="15" customHeight="1" x14ac:dyDescent="0.25">
      <c r="A37" s="71">
        <v>14</v>
      </c>
      <c r="B37" s="245" t="s">
        <v>48</v>
      </c>
      <c r="C37" s="245"/>
      <c r="D37" s="245"/>
      <c r="E37" s="245"/>
      <c r="F37" s="245"/>
      <c r="G37" s="76">
        <f>'7. Staff Rate Sheet (UT)'!F13</f>
        <v>0</v>
      </c>
    </row>
    <row r="38" spans="1:7" ht="15" customHeight="1" x14ac:dyDescent="0.25">
      <c r="A38" s="71">
        <v>15</v>
      </c>
      <c r="B38" s="245" t="s">
        <v>237</v>
      </c>
      <c r="C38" s="245"/>
      <c r="D38" s="245"/>
      <c r="E38" s="245"/>
      <c r="F38" s="245"/>
      <c r="G38" s="77">
        <f>'8. Continuous Enhancements '!F13</f>
        <v>0</v>
      </c>
    </row>
    <row r="39" spans="1:7" ht="15.75" customHeight="1" x14ac:dyDescent="0.25">
      <c r="A39" s="242" t="s">
        <v>49</v>
      </c>
      <c r="B39" s="242"/>
      <c r="C39" s="242"/>
      <c r="D39" s="242"/>
      <c r="E39" s="242"/>
      <c r="F39" s="242"/>
      <c r="G39" s="183">
        <f>SUM(G11,G16,G19,G25,G29,G37,G38)</f>
        <v>4905000</v>
      </c>
    </row>
  </sheetData>
  <mergeCells count="35">
    <mergeCell ref="B11:F11"/>
    <mergeCell ref="A1:G1"/>
    <mergeCell ref="C2:G2"/>
    <mergeCell ref="B14:F14"/>
    <mergeCell ref="B7:F7"/>
    <mergeCell ref="B5:F5"/>
    <mergeCell ref="B6:F6"/>
    <mergeCell ref="A13:G13"/>
    <mergeCell ref="B10:F10"/>
    <mergeCell ref="A2:B2"/>
    <mergeCell ref="A3:F3"/>
    <mergeCell ref="A36:F36"/>
    <mergeCell ref="A16:F16"/>
    <mergeCell ref="A19:F19"/>
    <mergeCell ref="A34:F34"/>
    <mergeCell ref="A25:F25"/>
    <mergeCell ref="B22:F22"/>
    <mergeCell ref="A21:F21"/>
    <mergeCell ref="B24:F24"/>
    <mergeCell ref="A39:F39"/>
    <mergeCell ref="A4:G4"/>
    <mergeCell ref="B38:F38"/>
    <mergeCell ref="B17:F17"/>
    <mergeCell ref="B18:F18"/>
    <mergeCell ref="A27:F27"/>
    <mergeCell ref="B28:F28"/>
    <mergeCell ref="A29:F29"/>
    <mergeCell ref="B37:F37"/>
    <mergeCell ref="B9:F9"/>
    <mergeCell ref="B15:F15"/>
    <mergeCell ref="B8:F8"/>
    <mergeCell ref="B23:F23"/>
    <mergeCell ref="A31:F31"/>
    <mergeCell ref="B32:F32"/>
    <mergeCell ref="B33:F33"/>
  </mergeCells>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35"/>
  <sheetViews>
    <sheetView zoomScale="85" zoomScaleNormal="85" workbookViewId="0">
      <pane ySplit="5" topLeftCell="A8" activePane="bottomLeft" state="frozen"/>
      <selection pane="bottomLeft" activeCell="J28" sqref="J28"/>
    </sheetView>
  </sheetViews>
  <sheetFormatPr defaultColWidth="9.140625" defaultRowHeight="14.25" x14ac:dyDescent="0.25"/>
  <cols>
    <col min="1" max="1" width="9.42578125" style="22" customWidth="1"/>
    <col min="2" max="2" width="49.5703125" style="21" customWidth="1"/>
    <col min="3" max="3" width="18.7109375" style="21" customWidth="1"/>
    <col min="4" max="4" width="19.42578125" style="21" customWidth="1"/>
    <col min="5" max="5" width="30.28515625" style="21" customWidth="1"/>
    <col min="6" max="8" width="19.5703125" style="21" customWidth="1"/>
    <col min="9" max="9" width="15.28515625" style="21" customWidth="1"/>
    <col min="10" max="10" width="23.140625" style="21" customWidth="1"/>
    <col min="11" max="11" width="28.42578125" style="22" customWidth="1"/>
    <col min="12" max="31" width="9.140625" style="22" customWidth="1"/>
    <col min="32" max="32" width="13" style="24" customWidth="1"/>
    <col min="33" max="33" width="15.7109375" style="22" customWidth="1"/>
    <col min="34" max="34" width="9.140625" style="22" customWidth="1"/>
    <col min="35" max="16384" width="9.140625" style="22"/>
  </cols>
  <sheetData>
    <row r="1" spans="1:11" ht="20.25" customHeight="1" x14ac:dyDescent="0.25">
      <c r="A1" s="259" t="s">
        <v>207</v>
      </c>
      <c r="B1" s="260"/>
      <c r="C1" s="260"/>
      <c r="D1" s="260"/>
      <c r="E1" s="260"/>
      <c r="F1" s="260"/>
      <c r="G1" s="260"/>
      <c r="H1" s="260"/>
      <c r="I1" s="260"/>
      <c r="J1" s="261"/>
    </row>
    <row r="2" spans="1:11" ht="30.6" customHeight="1" x14ac:dyDescent="0.25">
      <c r="A2" s="274" t="s">
        <v>19</v>
      </c>
      <c r="B2" s="256"/>
      <c r="C2" s="262"/>
      <c r="D2" s="262"/>
      <c r="E2" s="262"/>
      <c r="F2" s="262"/>
      <c r="G2" s="262"/>
      <c r="H2" s="262"/>
      <c r="I2" s="262"/>
      <c r="J2" s="263"/>
    </row>
    <row r="3" spans="1:11" ht="120.6" customHeight="1" x14ac:dyDescent="0.25">
      <c r="A3" s="275" t="s">
        <v>236</v>
      </c>
      <c r="B3" s="276"/>
      <c r="C3" s="276"/>
      <c r="D3" s="276"/>
      <c r="E3" s="276"/>
      <c r="F3" s="276"/>
      <c r="G3" s="276"/>
      <c r="H3" s="276"/>
      <c r="I3" s="276"/>
      <c r="J3" s="277"/>
      <c r="K3" s="224"/>
    </row>
    <row r="4" spans="1:11" ht="30.75" customHeight="1" x14ac:dyDescent="0.25">
      <c r="A4" s="268" t="s">
        <v>50</v>
      </c>
      <c r="B4" s="266" t="s">
        <v>51</v>
      </c>
      <c r="C4" s="266" t="s">
        <v>52</v>
      </c>
      <c r="D4" s="266" t="s">
        <v>53</v>
      </c>
      <c r="E4" s="266" t="s">
        <v>54</v>
      </c>
      <c r="F4" s="187" t="s">
        <v>55</v>
      </c>
      <c r="G4" s="187" t="s">
        <v>56</v>
      </c>
      <c r="H4" s="266" t="s">
        <v>57</v>
      </c>
      <c r="I4" s="170" t="s">
        <v>58</v>
      </c>
      <c r="J4" s="272" t="s">
        <v>59</v>
      </c>
    </row>
    <row r="5" spans="1:11" ht="31.5" customHeight="1" thickBot="1" x14ac:dyDescent="0.3">
      <c r="A5" s="269"/>
      <c r="B5" s="267"/>
      <c r="C5" s="267"/>
      <c r="D5" s="267"/>
      <c r="E5" s="267"/>
      <c r="F5" s="188" t="s">
        <v>60</v>
      </c>
      <c r="G5" s="188" t="s">
        <v>60</v>
      </c>
      <c r="H5" s="267"/>
      <c r="I5" s="189">
        <v>0.2</v>
      </c>
      <c r="J5" s="273"/>
    </row>
    <row r="6" spans="1:11" ht="15" customHeight="1" x14ac:dyDescent="0.25">
      <c r="A6" s="171">
        <v>1</v>
      </c>
      <c r="B6" s="172" t="s">
        <v>61</v>
      </c>
      <c r="C6" s="172"/>
      <c r="D6" s="172"/>
      <c r="E6" s="146"/>
      <c r="F6" s="173">
        <f>SUM(F7:F23)</f>
        <v>0</v>
      </c>
      <c r="G6" s="173">
        <f>SUM(G7:G23)</f>
        <v>0</v>
      </c>
      <c r="H6" s="173">
        <f t="shared" ref="H6:H23" si="0">SUM(F6:G6)</f>
        <v>0</v>
      </c>
      <c r="I6" s="174">
        <f t="shared" ref="I6:I29" si="1">$I$5*H6</f>
        <v>0</v>
      </c>
      <c r="J6" s="175">
        <f t="shared" ref="J6:J29" si="2">SUM(H6-I6)</f>
        <v>0</v>
      </c>
    </row>
    <row r="7" spans="1:11" ht="15" customHeight="1" x14ac:dyDescent="0.25">
      <c r="A7" s="78">
        <v>1.1000000000000001</v>
      </c>
      <c r="B7" s="79" t="s">
        <v>62</v>
      </c>
      <c r="C7" s="270">
        <v>0.05</v>
      </c>
      <c r="D7" s="80" t="s">
        <v>63</v>
      </c>
      <c r="E7" s="81" t="s">
        <v>64</v>
      </c>
      <c r="F7" s="82"/>
      <c r="G7" s="83"/>
      <c r="H7" s="84">
        <f t="shared" si="0"/>
        <v>0</v>
      </c>
      <c r="I7" s="85">
        <f t="shared" si="1"/>
        <v>0</v>
      </c>
      <c r="J7" s="86">
        <f t="shared" si="2"/>
        <v>0</v>
      </c>
    </row>
    <row r="8" spans="1:11" ht="15" customHeight="1" x14ac:dyDescent="0.25">
      <c r="A8" s="78">
        <v>1.2</v>
      </c>
      <c r="B8" s="79" t="s">
        <v>65</v>
      </c>
      <c r="C8" s="265"/>
      <c r="D8" s="80" t="s">
        <v>66</v>
      </c>
      <c r="E8" s="81" t="s">
        <v>64</v>
      </c>
      <c r="F8" s="82"/>
      <c r="G8" s="83"/>
      <c r="H8" s="84">
        <f t="shared" si="0"/>
        <v>0</v>
      </c>
      <c r="I8" s="85">
        <f t="shared" si="1"/>
        <v>0</v>
      </c>
      <c r="J8" s="86">
        <f t="shared" si="2"/>
        <v>0</v>
      </c>
    </row>
    <row r="9" spans="1:11" ht="15" customHeight="1" x14ac:dyDescent="0.25">
      <c r="A9" s="78">
        <v>1.3</v>
      </c>
      <c r="B9" s="79" t="s">
        <v>67</v>
      </c>
      <c r="C9" s="265"/>
      <c r="D9" s="80" t="s">
        <v>68</v>
      </c>
      <c r="E9" s="81" t="s">
        <v>64</v>
      </c>
      <c r="F9" s="82"/>
      <c r="G9" s="83"/>
      <c r="H9" s="84">
        <f t="shared" si="0"/>
        <v>0</v>
      </c>
      <c r="I9" s="85">
        <f t="shared" si="1"/>
        <v>0</v>
      </c>
      <c r="J9" s="86">
        <f t="shared" si="2"/>
        <v>0</v>
      </c>
    </row>
    <row r="10" spans="1:11" ht="15" customHeight="1" x14ac:dyDescent="0.25">
      <c r="A10" s="78">
        <v>1.4</v>
      </c>
      <c r="B10" s="79" t="s">
        <v>69</v>
      </c>
      <c r="C10" s="265"/>
      <c r="D10" s="80" t="s">
        <v>70</v>
      </c>
      <c r="E10" s="81" t="s">
        <v>64</v>
      </c>
      <c r="F10" s="82"/>
      <c r="G10" s="83"/>
      <c r="H10" s="84">
        <f t="shared" si="0"/>
        <v>0</v>
      </c>
      <c r="I10" s="85">
        <f t="shared" si="1"/>
        <v>0</v>
      </c>
      <c r="J10" s="86">
        <f t="shared" si="2"/>
        <v>0</v>
      </c>
    </row>
    <row r="11" spans="1:11" ht="15" customHeight="1" x14ac:dyDescent="0.25">
      <c r="A11" s="78">
        <v>1.5</v>
      </c>
      <c r="B11" s="79" t="s">
        <v>71</v>
      </c>
      <c r="C11" s="265"/>
      <c r="D11" s="80" t="s">
        <v>72</v>
      </c>
      <c r="E11" s="81" t="s">
        <v>64</v>
      </c>
      <c r="F11" s="82"/>
      <c r="G11" s="83"/>
      <c r="H11" s="84">
        <f t="shared" si="0"/>
        <v>0</v>
      </c>
      <c r="I11" s="85">
        <f t="shared" si="1"/>
        <v>0</v>
      </c>
      <c r="J11" s="86">
        <f t="shared" si="2"/>
        <v>0</v>
      </c>
    </row>
    <row r="12" spans="1:11" ht="15" customHeight="1" x14ac:dyDescent="0.25">
      <c r="A12" s="78">
        <v>1.6</v>
      </c>
      <c r="B12" s="79" t="s">
        <v>73</v>
      </c>
      <c r="C12" s="265"/>
      <c r="D12" s="80" t="s">
        <v>74</v>
      </c>
      <c r="E12" s="81" t="s">
        <v>64</v>
      </c>
      <c r="F12" s="82"/>
      <c r="G12" s="83"/>
      <c r="H12" s="84">
        <f t="shared" si="0"/>
        <v>0</v>
      </c>
      <c r="I12" s="85">
        <f t="shared" si="1"/>
        <v>0</v>
      </c>
      <c r="J12" s="86">
        <f t="shared" si="2"/>
        <v>0</v>
      </c>
    </row>
    <row r="13" spans="1:11" ht="15" customHeight="1" x14ac:dyDescent="0.25">
      <c r="A13" s="78">
        <v>1.7</v>
      </c>
      <c r="B13" s="79" t="s">
        <v>75</v>
      </c>
      <c r="C13" s="265"/>
      <c r="D13" s="80" t="s">
        <v>76</v>
      </c>
      <c r="E13" s="81" t="s">
        <v>64</v>
      </c>
      <c r="F13" s="82"/>
      <c r="G13" s="83"/>
      <c r="H13" s="84">
        <f t="shared" si="0"/>
        <v>0</v>
      </c>
      <c r="I13" s="85">
        <f t="shared" si="1"/>
        <v>0</v>
      </c>
      <c r="J13" s="86">
        <f t="shared" si="2"/>
        <v>0</v>
      </c>
    </row>
    <row r="14" spans="1:11" ht="15" customHeight="1" x14ac:dyDescent="0.25">
      <c r="A14" s="78">
        <v>1.8</v>
      </c>
      <c r="B14" s="79" t="s">
        <v>77</v>
      </c>
      <c r="C14" s="265"/>
      <c r="D14" s="80" t="s">
        <v>78</v>
      </c>
      <c r="E14" s="81" t="s">
        <v>64</v>
      </c>
      <c r="F14" s="83"/>
      <c r="G14" s="87"/>
      <c r="H14" s="84">
        <f t="shared" si="0"/>
        <v>0</v>
      </c>
      <c r="I14" s="85">
        <f t="shared" si="1"/>
        <v>0</v>
      </c>
      <c r="J14" s="86">
        <f t="shared" si="2"/>
        <v>0</v>
      </c>
    </row>
    <row r="15" spans="1:11" ht="15" customHeight="1" x14ac:dyDescent="0.25">
      <c r="A15" s="78">
        <v>1.9</v>
      </c>
      <c r="B15" s="79" t="s">
        <v>79</v>
      </c>
      <c r="C15" s="265"/>
      <c r="D15" s="80" t="s">
        <v>80</v>
      </c>
      <c r="E15" s="81" t="s">
        <v>64</v>
      </c>
      <c r="F15" s="82"/>
      <c r="G15" s="83"/>
      <c r="H15" s="84">
        <f t="shared" si="0"/>
        <v>0</v>
      </c>
      <c r="I15" s="85">
        <f t="shared" si="1"/>
        <v>0</v>
      </c>
      <c r="J15" s="86">
        <f t="shared" si="2"/>
        <v>0</v>
      </c>
    </row>
    <row r="16" spans="1:11" ht="15" customHeight="1" x14ac:dyDescent="0.25">
      <c r="A16" s="88">
        <v>1.1000000000000001</v>
      </c>
      <c r="B16" s="79" t="s">
        <v>81</v>
      </c>
      <c r="C16" s="265"/>
      <c r="D16" s="80" t="s">
        <v>82</v>
      </c>
      <c r="E16" s="81" t="s">
        <v>64</v>
      </c>
      <c r="F16" s="82"/>
      <c r="G16" s="83"/>
      <c r="H16" s="84">
        <f t="shared" si="0"/>
        <v>0</v>
      </c>
      <c r="I16" s="85">
        <f t="shared" si="1"/>
        <v>0</v>
      </c>
      <c r="J16" s="86">
        <f t="shared" si="2"/>
        <v>0</v>
      </c>
    </row>
    <row r="17" spans="1:11" ht="15" customHeight="1" x14ac:dyDescent="0.25">
      <c r="A17" s="88">
        <v>1.1100000000000001</v>
      </c>
      <c r="B17" s="79" t="s">
        <v>83</v>
      </c>
      <c r="C17" s="265"/>
      <c r="D17" s="80" t="s">
        <v>84</v>
      </c>
      <c r="E17" s="81" t="s">
        <v>64</v>
      </c>
      <c r="F17" s="82"/>
      <c r="G17" s="83"/>
      <c r="H17" s="84">
        <f t="shared" si="0"/>
        <v>0</v>
      </c>
      <c r="I17" s="85">
        <f t="shared" si="1"/>
        <v>0</v>
      </c>
      <c r="J17" s="86">
        <f t="shared" si="2"/>
        <v>0</v>
      </c>
    </row>
    <row r="18" spans="1:11" ht="15" customHeight="1" x14ac:dyDescent="0.25">
      <c r="A18" s="88">
        <v>1.1200000000000001</v>
      </c>
      <c r="B18" s="79" t="s">
        <v>85</v>
      </c>
      <c r="C18" s="265"/>
      <c r="D18" s="80" t="s">
        <v>86</v>
      </c>
      <c r="E18" s="81" t="s">
        <v>64</v>
      </c>
      <c r="F18" s="82"/>
      <c r="G18" s="83"/>
      <c r="H18" s="84">
        <f t="shared" si="0"/>
        <v>0</v>
      </c>
      <c r="I18" s="85">
        <f t="shared" si="1"/>
        <v>0</v>
      </c>
      <c r="J18" s="86">
        <f t="shared" si="2"/>
        <v>0</v>
      </c>
    </row>
    <row r="19" spans="1:11" ht="28.5" customHeight="1" x14ac:dyDescent="0.25">
      <c r="A19" s="88">
        <v>1.1299999999999999</v>
      </c>
      <c r="B19" s="79" t="s">
        <v>87</v>
      </c>
      <c r="C19" s="265"/>
      <c r="D19" s="80" t="s">
        <v>88</v>
      </c>
      <c r="E19" s="81" t="s">
        <v>64</v>
      </c>
      <c r="F19" s="82"/>
      <c r="G19" s="83"/>
      <c r="H19" s="84">
        <f t="shared" si="0"/>
        <v>0</v>
      </c>
      <c r="I19" s="85">
        <f t="shared" si="1"/>
        <v>0</v>
      </c>
      <c r="J19" s="86">
        <f t="shared" si="2"/>
        <v>0</v>
      </c>
    </row>
    <row r="20" spans="1:11" ht="15" customHeight="1" x14ac:dyDescent="0.25">
      <c r="A20" s="88">
        <v>1.1399999999999999</v>
      </c>
      <c r="B20" s="79" t="s">
        <v>89</v>
      </c>
      <c r="C20" s="265"/>
      <c r="D20" s="80" t="s">
        <v>90</v>
      </c>
      <c r="E20" s="81" t="s">
        <v>64</v>
      </c>
      <c r="F20" s="82"/>
      <c r="G20" s="83"/>
      <c r="H20" s="84">
        <f t="shared" si="0"/>
        <v>0</v>
      </c>
      <c r="I20" s="85">
        <f t="shared" si="1"/>
        <v>0</v>
      </c>
      <c r="J20" s="86">
        <f t="shared" si="2"/>
        <v>0</v>
      </c>
    </row>
    <row r="21" spans="1:11" ht="15" customHeight="1" x14ac:dyDescent="0.25">
      <c r="A21" s="88">
        <v>1.1499999999999999</v>
      </c>
      <c r="B21" s="79" t="s">
        <v>91</v>
      </c>
      <c r="C21" s="265"/>
      <c r="D21" s="80" t="s">
        <v>92</v>
      </c>
      <c r="E21" s="81" t="s">
        <v>64</v>
      </c>
      <c r="F21" s="82"/>
      <c r="G21" s="83"/>
      <c r="H21" s="84">
        <f t="shared" si="0"/>
        <v>0</v>
      </c>
      <c r="I21" s="85">
        <f t="shared" si="1"/>
        <v>0</v>
      </c>
      <c r="J21" s="86">
        <f t="shared" si="2"/>
        <v>0</v>
      </c>
    </row>
    <row r="22" spans="1:11" ht="15" customHeight="1" x14ac:dyDescent="0.25">
      <c r="A22" s="88">
        <v>1.1599999999999999</v>
      </c>
      <c r="B22" s="79" t="s">
        <v>93</v>
      </c>
      <c r="C22" s="265"/>
      <c r="D22" s="80" t="s">
        <v>94</v>
      </c>
      <c r="E22" s="81" t="s">
        <v>64</v>
      </c>
      <c r="F22" s="82"/>
      <c r="G22" s="87"/>
      <c r="H22" s="84">
        <f t="shared" si="0"/>
        <v>0</v>
      </c>
      <c r="I22" s="85">
        <f t="shared" si="1"/>
        <v>0</v>
      </c>
      <c r="J22" s="86">
        <f t="shared" si="2"/>
        <v>0</v>
      </c>
    </row>
    <row r="23" spans="1:11" ht="15" customHeight="1" x14ac:dyDescent="0.25">
      <c r="A23" s="88">
        <v>1.17</v>
      </c>
      <c r="B23" s="79" t="s">
        <v>95</v>
      </c>
      <c r="C23" s="271"/>
      <c r="D23" s="80" t="s">
        <v>96</v>
      </c>
      <c r="E23" s="81" t="s">
        <v>64</v>
      </c>
      <c r="F23" s="82"/>
      <c r="G23" s="82"/>
      <c r="H23" s="84">
        <f t="shared" si="0"/>
        <v>0</v>
      </c>
      <c r="I23" s="85">
        <f t="shared" si="1"/>
        <v>0</v>
      </c>
      <c r="J23" s="86">
        <f t="shared" si="2"/>
        <v>0</v>
      </c>
    </row>
    <row r="24" spans="1:11" ht="15" customHeight="1" x14ac:dyDescent="0.25">
      <c r="A24" s="148">
        <v>2</v>
      </c>
      <c r="B24" s="149" t="s">
        <v>97</v>
      </c>
      <c r="C24" s="149"/>
      <c r="D24" s="149"/>
      <c r="E24" s="150"/>
      <c r="F24" s="151">
        <f>SUM(F25:F30)</f>
        <v>0</v>
      </c>
      <c r="G24" s="151">
        <f>SUM(G25:G30)</f>
        <v>0</v>
      </c>
      <c r="H24" s="151">
        <f>SUM(H25:H30)</f>
        <v>0</v>
      </c>
      <c r="I24" s="152">
        <f t="shared" si="1"/>
        <v>0</v>
      </c>
      <c r="J24" s="153">
        <f t="shared" si="2"/>
        <v>0</v>
      </c>
    </row>
    <row r="25" spans="1:11" ht="27" customHeight="1" x14ac:dyDescent="0.25">
      <c r="A25" s="78">
        <v>2.1</v>
      </c>
      <c r="B25" s="79" t="s">
        <v>98</v>
      </c>
      <c r="C25" s="264">
        <v>0.95</v>
      </c>
      <c r="D25" s="80" t="s">
        <v>99</v>
      </c>
      <c r="E25" s="81" t="s">
        <v>100</v>
      </c>
      <c r="F25" s="82"/>
      <c r="G25" s="83"/>
      <c r="H25" s="84">
        <f t="shared" ref="H25:H30" si="3">SUM(F25:G25)</f>
        <v>0</v>
      </c>
      <c r="I25" s="85">
        <f t="shared" si="1"/>
        <v>0</v>
      </c>
      <c r="J25" s="86">
        <f t="shared" si="2"/>
        <v>0</v>
      </c>
      <c r="K25" s="145"/>
    </row>
    <row r="26" spans="1:11" ht="28.5" customHeight="1" x14ac:dyDescent="0.25">
      <c r="A26" s="78">
        <v>2.2000000000000002</v>
      </c>
      <c r="B26" s="79" t="s">
        <v>101</v>
      </c>
      <c r="C26" s="265"/>
      <c r="D26" s="80" t="s">
        <v>102</v>
      </c>
      <c r="E26" s="81" t="s">
        <v>100</v>
      </c>
      <c r="F26" s="82"/>
      <c r="G26" s="82"/>
      <c r="H26" s="84">
        <f t="shared" si="3"/>
        <v>0</v>
      </c>
      <c r="I26" s="85">
        <f t="shared" si="1"/>
        <v>0</v>
      </c>
      <c r="J26" s="86">
        <f t="shared" si="2"/>
        <v>0</v>
      </c>
    </row>
    <row r="27" spans="1:11" ht="15" customHeight="1" x14ac:dyDescent="0.25">
      <c r="A27" s="78">
        <v>2.2999999999999998</v>
      </c>
      <c r="B27" s="79" t="s">
        <v>103</v>
      </c>
      <c r="C27" s="265"/>
      <c r="D27" s="80" t="s">
        <v>104</v>
      </c>
      <c r="E27" s="81" t="s">
        <v>105</v>
      </c>
      <c r="F27" s="82"/>
      <c r="G27" s="82"/>
      <c r="H27" s="84">
        <f t="shared" si="3"/>
        <v>0</v>
      </c>
      <c r="I27" s="85">
        <f t="shared" si="1"/>
        <v>0</v>
      </c>
      <c r="J27" s="86">
        <f t="shared" si="2"/>
        <v>0</v>
      </c>
    </row>
    <row r="28" spans="1:11" ht="15" customHeight="1" x14ac:dyDescent="0.25">
      <c r="A28" s="89">
        <v>2.4</v>
      </c>
      <c r="B28" s="79" t="s">
        <v>106</v>
      </c>
      <c r="C28" s="265"/>
      <c r="D28" s="80" t="s">
        <v>107</v>
      </c>
      <c r="E28" s="81" t="s">
        <v>100</v>
      </c>
      <c r="F28" s="82"/>
      <c r="G28" s="82"/>
      <c r="H28" s="84">
        <f t="shared" si="3"/>
        <v>0</v>
      </c>
      <c r="I28" s="85">
        <f t="shared" si="1"/>
        <v>0</v>
      </c>
      <c r="J28" s="86">
        <f t="shared" si="2"/>
        <v>0</v>
      </c>
    </row>
    <row r="29" spans="1:11" x14ac:dyDescent="0.25">
      <c r="A29" s="89">
        <v>2.5</v>
      </c>
      <c r="B29" s="79" t="s">
        <v>108</v>
      </c>
      <c r="C29" s="265"/>
      <c r="D29" s="80" t="s">
        <v>109</v>
      </c>
      <c r="E29" s="81" t="s">
        <v>105</v>
      </c>
      <c r="F29" s="82"/>
      <c r="G29" s="82"/>
      <c r="H29" s="84">
        <f t="shared" si="3"/>
        <v>0</v>
      </c>
      <c r="I29" s="85">
        <f t="shared" si="1"/>
        <v>0</v>
      </c>
      <c r="J29" s="86">
        <f t="shared" si="2"/>
        <v>0</v>
      </c>
    </row>
    <row r="30" spans="1:11" ht="15" customHeight="1" x14ac:dyDescent="0.25">
      <c r="A30" s="90">
        <v>2.6</v>
      </c>
      <c r="B30" s="80" t="s">
        <v>110</v>
      </c>
      <c r="C30" s="265"/>
      <c r="D30" s="80" t="s">
        <v>109</v>
      </c>
      <c r="E30" s="81" t="s">
        <v>105</v>
      </c>
      <c r="F30" s="83"/>
      <c r="G30" s="82"/>
      <c r="H30" s="84">
        <f t="shared" si="3"/>
        <v>0</v>
      </c>
      <c r="I30" s="85">
        <f>$I$5*H30</f>
        <v>0</v>
      </c>
      <c r="J30" s="86">
        <f>SUM(H30-I30)</f>
        <v>0</v>
      </c>
    </row>
    <row r="31" spans="1:11" ht="15" customHeight="1" thickBot="1" x14ac:dyDescent="0.3">
      <c r="A31" s="176" t="s">
        <v>111</v>
      </c>
      <c r="B31" s="177"/>
      <c r="C31" s="177"/>
      <c r="D31" s="177"/>
      <c r="E31" s="177"/>
      <c r="F31" s="178">
        <f>SUM(F6,F24)</f>
        <v>0</v>
      </c>
      <c r="G31" s="178">
        <f>SUM(G6,G24)</f>
        <v>0</v>
      </c>
      <c r="H31" s="178">
        <f>SUM(H6,H24)</f>
        <v>0</v>
      </c>
      <c r="I31" s="179">
        <f>$I$5*H31</f>
        <v>0</v>
      </c>
      <c r="J31" s="180">
        <f>SUM(H31-I31)</f>
        <v>0</v>
      </c>
    </row>
    <row r="32" spans="1:11" ht="15" customHeight="1" x14ac:dyDescent="0.25">
      <c r="B32" s="22"/>
      <c r="C32" s="22"/>
      <c r="D32" s="22"/>
      <c r="E32" s="22"/>
    </row>
    <row r="33" ht="15" customHeight="1" x14ac:dyDescent="0.25"/>
    <row r="34" ht="16.5" customHeight="1" x14ac:dyDescent="0.25"/>
    <row r="35" ht="12.75" customHeight="1" x14ac:dyDescent="0.25"/>
  </sheetData>
  <mergeCells count="13">
    <mergeCell ref="A1:J1"/>
    <mergeCell ref="C2:J2"/>
    <mergeCell ref="C25:C30"/>
    <mergeCell ref="B4:B5"/>
    <mergeCell ref="C4:C5"/>
    <mergeCell ref="A4:A5"/>
    <mergeCell ref="E4:E5"/>
    <mergeCell ref="D4:D5"/>
    <mergeCell ref="C7:C23"/>
    <mergeCell ref="H4:H5"/>
    <mergeCell ref="J4:J5"/>
    <mergeCell ref="A2:B2"/>
    <mergeCell ref="A3:J3"/>
  </mergeCells>
  <pageMargins left="0.7" right="0.7" top="0.75" bottom="0.75" header="0.511811023622047" footer="0.511811023622047"/>
  <pageSetup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
  <sheetViews>
    <sheetView zoomScaleNormal="100" workbookViewId="0">
      <pane ySplit="5" topLeftCell="A6" activePane="bottomLeft" state="frozen"/>
      <selection pane="bottomLeft" activeCell="A3" sqref="A3:J3"/>
    </sheetView>
  </sheetViews>
  <sheetFormatPr defaultColWidth="9.140625" defaultRowHeight="14.25" x14ac:dyDescent="0.25"/>
  <cols>
    <col min="1" max="1" width="9.42578125" style="22" customWidth="1"/>
    <col min="2" max="2" width="12.28515625" style="21" customWidth="1"/>
    <col min="3" max="3" width="54.28515625" style="21" customWidth="1"/>
    <col min="4" max="4" width="12.42578125" style="21" customWidth="1"/>
    <col min="5" max="5" width="16.42578125" style="21" customWidth="1"/>
    <col min="6" max="7" width="14.28515625" style="21" customWidth="1"/>
    <col min="8" max="8" width="19.5703125" style="21" customWidth="1"/>
    <col min="9" max="9" width="15.28515625" style="21" customWidth="1"/>
    <col min="10" max="10" width="18.7109375" style="21" customWidth="1"/>
    <col min="11" max="31" width="9.140625" style="22" customWidth="1"/>
    <col min="32" max="32" width="13" style="24" customWidth="1"/>
    <col min="33" max="33" width="15.7109375" style="22" customWidth="1"/>
    <col min="34" max="34" width="9.140625" style="22" customWidth="1"/>
    <col min="35" max="16384" width="9.140625" style="22"/>
  </cols>
  <sheetData>
    <row r="1" spans="1:10" ht="19.899999999999999" customHeight="1" x14ac:dyDescent="0.25">
      <c r="A1" s="256" t="s">
        <v>216</v>
      </c>
      <c r="B1" s="256"/>
      <c r="C1" s="256"/>
      <c r="D1" s="256"/>
      <c r="E1" s="256"/>
      <c r="F1" s="256"/>
      <c r="G1" s="256"/>
      <c r="H1" s="256"/>
      <c r="I1" s="256"/>
      <c r="J1" s="256"/>
    </row>
    <row r="2" spans="1:10" ht="30" customHeight="1" x14ac:dyDescent="0.25">
      <c r="A2" s="262" t="s">
        <v>215</v>
      </c>
      <c r="B2" s="262"/>
      <c r="C2" s="256">
        <f>'3. Base Contract Deliverables'!C2</f>
        <v>0</v>
      </c>
      <c r="D2" s="256"/>
      <c r="E2" s="256"/>
      <c r="F2" s="256"/>
      <c r="G2" s="256"/>
      <c r="H2" s="256"/>
      <c r="I2" s="256"/>
      <c r="J2" s="256"/>
    </row>
    <row r="3" spans="1:10" ht="37.15" customHeight="1" x14ac:dyDescent="0.25">
      <c r="A3" s="276" t="s">
        <v>112</v>
      </c>
      <c r="B3" s="276"/>
      <c r="C3" s="276"/>
      <c r="D3" s="276"/>
      <c r="E3" s="276"/>
      <c r="F3" s="276"/>
      <c r="G3" s="276"/>
      <c r="H3" s="276"/>
      <c r="I3" s="276"/>
      <c r="J3" s="276"/>
    </row>
    <row r="4" spans="1:10" ht="27" customHeight="1" x14ac:dyDescent="0.25">
      <c r="A4" s="266" t="s">
        <v>50</v>
      </c>
      <c r="B4" s="279" t="s">
        <v>51</v>
      </c>
      <c r="C4" s="279"/>
      <c r="D4" s="266" t="s">
        <v>53</v>
      </c>
      <c r="E4" s="266" t="s">
        <v>54</v>
      </c>
      <c r="F4" s="187" t="s">
        <v>55</v>
      </c>
      <c r="G4" s="187" t="s">
        <v>56</v>
      </c>
      <c r="H4" s="266" t="s">
        <v>113</v>
      </c>
      <c r="I4" s="169" t="s">
        <v>58</v>
      </c>
      <c r="J4" s="266" t="s">
        <v>59</v>
      </c>
    </row>
    <row r="5" spans="1:10" ht="27" customHeight="1" x14ac:dyDescent="0.25">
      <c r="A5" s="280"/>
      <c r="B5" s="279"/>
      <c r="C5" s="279"/>
      <c r="D5" s="280"/>
      <c r="E5" s="280"/>
      <c r="F5" s="187" t="s">
        <v>114</v>
      </c>
      <c r="G5" s="187" t="s">
        <v>114</v>
      </c>
      <c r="H5" s="280"/>
      <c r="I5" s="190">
        <v>0.2</v>
      </c>
      <c r="J5" s="280"/>
    </row>
    <row r="6" spans="1:10" ht="69" customHeight="1" x14ac:dyDescent="0.25">
      <c r="A6" s="92">
        <v>1.1000000000000001</v>
      </c>
      <c r="B6" s="278" t="s">
        <v>115</v>
      </c>
      <c r="C6" s="278"/>
      <c r="D6" s="92" t="s">
        <v>102</v>
      </c>
      <c r="E6" s="92" t="s">
        <v>100</v>
      </c>
      <c r="F6" s="87"/>
      <c r="G6" s="87"/>
      <c r="H6" s="222">
        <f>SUM(F6:G6)</f>
        <v>0</v>
      </c>
      <c r="I6" s="91">
        <f>$I$5*H6</f>
        <v>0</v>
      </c>
      <c r="J6" s="91">
        <f>SUM(H6-I6)</f>
        <v>0</v>
      </c>
    </row>
    <row r="7" spans="1:10" ht="69" customHeight="1" x14ac:dyDescent="0.25">
      <c r="A7" s="92">
        <v>1.2</v>
      </c>
      <c r="B7" s="278" t="s">
        <v>116</v>
      </c>
      <c r="C7" s="278"/>
      <c r="D7" s="92" t="s">
        <v>102</v>
      </c>
      <c r="E7" s="92" t="s">
        <v>100</v>
      </c>
      <c r="F7" s="82"/>
      <c r="G7" s="82"/>
      <c r="H7" s="222">
        <f>SUM(F7:G7)</f>
        <v>0</v>
      </c>
      <c r="I7" s="91">
        <f>$I$5*H7</f>
        <v>0</v>
      </c>
      <c r="J7" s="91">
        <f>SUM(H7-I7)</f>
        <v>0</v>
      </c>
    </row>
    <row r="8" spans="1:10" ht="69" customHeight="1" x14ac:dyDescent="0.25">
      <c r="A8" s="92">
        <v>1.3</v>
      </c>
      <c r="B8" s="278" t="s">
        <v>117</v>
      </c>
      <c r="C8" s="278"/>
      <c r="D8" s="92" t="s">
        <v>102</v>
      </c>
      <c r="E8" s="92" t="s">
        <v>100</v>
      </c>
      <c r="F8" s="87"/>
      <c r="G8" s="87"/>
      <c r="H8" s="222">
        <f>SUM(F8:G8)</f>
        <v>0</v>
      </c>
      <c r="I8" s="91">
        <f>$I$5*H8</f>
        <v>0</v>
      </c>
      <c r="J8" s="91">
        <f>SUM(H8-I8)</f>
        <v>0</v>
      </c>
    </row>
    <row r="9" spans="1:10" ht="16.5" customHeight="1" x14ac:dyDescent="0.25">
      <c r="A9" s="254" t="s">
        <v>111</v>
      </c>
      <c r="B9" s="244"/>
      <c r="C9" s="244"/>
      <c r="D9" s="244"/>
      <c r="E9" s="244"/>
      <c r="F9" s="223">
        <f>SUM(F6:F8)</f>
        <v>0</v>
      </c>
      <c r="G9" s="223">
        <f>SUM(G6:G8)</f>
        <v>0</v>
      </c>
      <c r="H9" s="223">
        <f>SUM(H6:H8)</f>
        <v>0</v>
      </c>
      <c r="I9" s="156">
        <f>$I$5*H9</f>
        <v>0</v>
      </c>
      <c r="J9" s="156">
        <f>SUM(H9-I9)</f>
        <v>0</v>
      </c>
    </row>
    <row r="10" spans="1:10" ht="12.75" customHeight="1" x14ac:dyDescent="0.25"/>
  </sheetData>
  <mergeCells count="14">
    <mergeCell ref="A9:E9"/>
    <mergeCell ref="D4:D5"/>
    <mergeCell ref="A4:A5"/>
    <mergeCell ref="H4:H5"/>
    <mergeCell ref="E4:E5"/>
    <mergeCell ref="A1:J1"/>
    <mergeCell ref="B8:C8"/>
    <mergeCell ref="B7:C7"/>
    <mergeCell ref="B6:C6"/>
    <mergeCell ref="A2:B2"/>
    <mergeCell ref="A3:J3"/>
    <mergeCell ref="B4:C5"/>
    <mergeCell ref="C2:J2"/>
    <mergeCell ref="J4:J5"/>
  </mergeCells>
  <pageMargins left="0.7" right="0.7" top="0.75" bottom="0.75" header="0.511811023622047" footer="0.511811023622047"/>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53"/>
  <sheetViews>
    <sheetView zoomScale="70" zoomScaleNormal="70" workbookViewId="0">
      <selection activeCell="P17" sqref="P17"/>
    </sheetView>
  </sheetViews>
  <sheetFormatPr defaultColWidth="8.85546875" defaultRowHeight="14.25" x14ac:dyDescent="0.2"/>
  <cols>
    <col min="1" max="1" width="8" style="23" customWidth="1"/>
    <col min="2" max="2" width="28.7109375" style="23" customWidth="1"/>
    <col min="3" max="3" width="49.85546875" style="23" customWidth="1"/>
    <col min="4" max="5" width="13" style="23" customWidth="1"/>
    <col min="6" max="6" width="26.5703125" style="212" customWidth="1"/>
    <col min="7" max="7" width="13.7109375" style="23" customWidth="1"/>
    <col min="8" max="8" width="12.85546875" style="23" customWidth="1"/>
    <col min="9" max="9" width="17.28515625" style="23" customWidth="1"/>
    <col min="10" max="10" width="17.85546875" style="23" customWidth="1"/>
    <col min="11" max="11" width="16.5703125" style="23" customWidth="1"/>
    <col min="12" max="12" width="18.28515625" style="23" customWidth="1"/>
    <col min="13" max="13" width="12.7109375" style="23" customWidth="1"/>
    <col min="14" max="14" width="18.28515625" style="23" customWidth="1"/>
    <col min="15" max="17" width="19.7109375" style="23" customWidth="1"/>
    <col min="18" max="16384" width="8.85546875" style="23"/>
  </cols>
  <sheetData>
    <row r="1" spans="1:17" ht="19.899999999999999" customHeight="1" x14ac:dyDescent="0.2">
      <c r="A1" s="256" t="s">
        <v>208</v>
      </c>
      <c r="B1" s="256"/>
      <c r="C1" s="256"/>
      <c r="D1" s="256"/>
      <c r="E1" s="256"/>
      <c r="F1" s="256"/>
      <c r="G1" s="256"/>
      <c r="H1" s="256"/>
      <c r="I1" s="256"/>
      <c r="J1" s="256"/>
      <c r="K1" s="256"/>
      <c r="L1" s="256"/>
      <c r="M1" s="256"/>
      <c r="N1" s="256"/>
      <c r="O1" s="256"/>
      <c r="P1" s="256"/>
      <c r="Q1" s="256"/>
    </row>
    <row r="2" spans="1:17" ht="30" customHeight="1" x14ac:dyDescent="0.2">
      <c r="A2" s="286" t="s">
        <v>217</v>
      </c>
      <c r="B2" s="288"/>
      <c r="C2" s="286">
        <f>'3. Base Contract Deliverables'!C2</f>
        <v>0</v>
      </c>
      <c r="D2" s="287"/>
      <c r="E2" s="287"/>
      <c r="F2" s="287"/>
      <c r="G2" s="287"/>
      <c r="H2" s="287"/>
      <c r="I2" s="287"/>
      <c r="J2" s="287"/>
      <c r="K2" s="287"/>
      <c r="L2" s="287"/>
      <c r="M2" s="287"/>
      <c r="N2" s="287"/>
      <c r="O2" s="287"/>
      <c r="P2" s="287"/>
      <c r="Q2" s="288"/>
    </row>
    <row r="3" spans="1:17" ht="109.9" customHeight="1" x14ac:dyDescent="0.2">
      <c r="A3" s="299" t="s">
        <v>119</v>
      </c>
      <c r="B3" s="299"/>
      <c r="C3" s="299"/>
      <c r="D3" s="299"/>
      <c r="E3" s="299"/>
      <c r="F3" s="299"/>
      <c r="G3" s="299"/>
      <c r="H3" s="299"/>
      <c r="I3" s="299"/>
      <c r="J3" s="299"/>
      <c r="K3" s="299"/>
      <c r="L3" s="299"/>
      <c r="M3" s="299"/>
      <c r="N3" s="299"/>
      <c r="O3" s="299"/>
      <c r="P3" s="299"/>
      <c r="Q3" s="299"/>
    </row>
    <row r="4" spans="1:17" s="209" customFormat="1" ht="19.899999999999999" customHeight="1" x14ac:dyDescent="0.25">
      <c r="A4" s="286" t="s">
        <v>120</v>
      </c>
      <c r="B4" s="287"/>
      <c r="C4" s="287"/>
      <c r="D4" s="287"/>
      <c r="E4" s="287"/>
      <c r="F4" s="287"/>
      <c r="G4" s="288"/>
      <c r="H4" s="295" t="s">
        <v>121</v>
      </c>
      <c r="I4" s="298"/>
      <c r="J4" s="298"/>
      <c r="K4" s="298"/>
      <c r="L4" s="298"/>
      <c r="M4" s="298"/>
      <c r="N4" s="298"/>
      <c r="O4" s="296"/>
      <c r="P4" s="295" t="s">
        <v>218</v>
      </c>
      <c r="Q4" s="296"/>
    </row>
    <row r="5" spans="1:17" ht="76.5" customHeight="1" x14ac:dyDescent="0.2">
      <c r="A5" s="187" t="s">
        <v>50</v>
      </c>
      <c r="B5" s="187" t="s">
        <v>122</v>
      </c>
      <c r="C5" s="187" t="s">
        <v>123</v>
      </c>
      <c r="D5" s="187" t="s">
        <v>124</v>
      </c>
      <c r="E5" s="187" t="s">
        <v>125</v>
      </c>
      <c r="F5" s="266" t="s">
        <v>126</v>
      </c>
      <c r="G5" s="300"/>
      <c r="H5" s="187" t="s">
        <v>127</v>
      </c>
      <c r="I5" s="187" t="s">
        <v>238</v>
      </c>
      <c r="J5" s="200" t="s">
        <v>239</v>
      </c>
      <c r="K5" s="187" t="s">
        <v>240</v>
      </c>
      <c r="L5" s="200" t="s">
        <v>241</v>
      </c>
      <c r="M5" s="187" t="s">
        <v>242</v>
      </c>
      <c r="N5" s="200" t="s">
        <v>243</v>
      </c>
      <c r="O5" s="187" t="s">
        <v>129</v>
      </c>
      <c r="P5" s="187" t="s">
        <v>130</v>
      </c>
      <c r="Q5" s="187" t="s">
        <v>131</v>
      </c>
    </row>
    <row r="6" spans="1:17" ht="18" customHeight="1" x14ac:dyDescent="0.2">
      <c r="A6" s="93">
        <v>1</v>
      </c>
      <c r="B6" s="93" t="s">
        <v>132</v>
      </c>
      <c r="C6" s="93"/>
      <c r="D6" s="93"/>
      <c r="E6" s="93"/>
      <c r="F6" s="293" t="s">
        <v>118</v>
      </c>
      <c r="G6" s="294"/>
      <c r="H6" s="193"/>
      <c r="I6" s="93"/>
      <c r="J6" s="194">
        <f>H6*I6</f>
        <v>0</v>
      </c>
      <c r="K6" s="93"/>
      <c r="L6" s="219">
        <f t="shared" ref="L6:L28" si="0">H6*K6</f>
        <v>0</v>
      </c>
      <c r="M6" s="93"/>
      <c r="N6" s="194">
        <f t="shared" ref="N6:N28" si="1">SUM(H6*M6)</f>
        <v>0</v>
      </c>
      <c r="O6" s="193"/>
      <c r="P6" s="193"/>
      <c r="Q6" s="193"/>
    </row>
    <row r="7" spans="1:17" ht="18" customHeight="1" x14ac:dyDescent="0.2">
      <c r="A7" s="93" t="s">
        <v>118</v>
      </c>
      <c r="B7" s="93" t="s">
        <v>118</v>
      </c>
      <c r="C7" s="93"/>
      <c r="D7" s="93"/>
      <c r="E7" s="93"/>
      <c r="F7" s="293"/>
      <c r="G7" s="294"/>
      <c r="H7" s="193"/>
      <c r="I7" s="93"/>
      <c r="J7" s="194">
        <f>H7*I7</f>
        <v>0</v>
      </c>
      <c r="K7" s="93"/>
      <c r="L7" s="194">
        <f t="shared" si="0"/>
        <v>0</v>
      </c>
      <c r="M7" s="93"/>
      <c r="N7" s="194">
        <f t="shared" si="1"/>
        <v>0</v>
      </c>
      <c r="O7" s="193"/>
      <c r="P7" s="193"/>
      <c r="Q7" s="193"/>
    </row>
    <row r="8" spans="1:17" ht="18" customHeight="1" x14ac:dyDescent="0.2">
      <c r="A8" s="93" t="s">
        <v>118</v>
      </c>
      <c r="B8" s="93" t="s">
        <v>118</v>
      </c>
      <c r="C8" s="93"/>
      <c r="D8" s="93"/>
      <c r="E8" s="93"/>
      <c r="F8" s="293"/>
      <c r="G8" s="294"/>
      <c r="H8" s="193"/>
      <c r="I8" s="93"/>
      <c r="J8" s="194">
        <f t="shared" ref="J8:J27" si="2">H8*I8</f>
        <v>0</v>
      </c>
      <c r="K8" s="93"/>
      <c r="L8" s="194">
        <f t="shared" si="0"/>
        <v>0</v>
      </c>
      <c r="M8" s="93"/>
      <c r="N8" s="194">
        <f t="shared" si="1"/>
        <v>0</v>
      </c>
      <c r="O8" s="193"/>
      <c r="P8" s="193"/>
      <c r="Q8" s="193"/>
    </row>
    <row r="9" spans="1:17" ht="18" customHeight="1" x14ac:dyDescent="0.2">
      <c r="A9" s="93" t="s">
        <v>118</v>
      </c>
      <c r="B9" s="93" t="s">
        <v>118</v>
      </c>
      <c r="C9" s="93"/>
      <c r="D9" s="93"/>
      <c r="E9" s="93"/>
      <c r="F9" s="293"/>
      <c r="G9" s="294"/>
      <c r="H9" s="193"/>
      <c r="I9" s="93"/>
      <c r="J9" s="194">
        <f t="shared" si="2"/>
        <v>0</v>
      </c>
      <c r="K9" s="93"/>
      <c r="L9" s="194">
        <f t="shared" si="0"/>
        <v>0</v>
      </c>
      <c r="M9" s="93"/>
      <c r="N9" s="194">
        <f t="shared" si="1"/>
        <v>0</v>
      </c>
      <c r="O9" s="193"/>
      <c r="P9" s="193"/>
      <c r="Q9" s="193"/>
    </row>
    <row r="10" spans="1:17" ht="18" customHeight="1" x14ac:dyDescent="0.2">
      <c r="A10" s="93" t="s">
        <v>118</v>
      </c>
      <c r="B10" s="93" t="s">
        <v>118</v>
      </c>
      <c r="C10" s="93"/>
      <c r="D10" s="93"/>
      <c r="E10" s="93"/>
      <c r="F10" s="293"/>
      <c r="G10" s="294"/>
      <c r="H10" s="193"/>
      <c r="I10" s="93"/>
      <c r="J10" s="194">
        <f t="shared" si="2"/>
        <v>0</v>
      </c>
      <c r="K10" s="93"/>
      <c r="L10" s="194">
        <f t="shared" si="0"/>
        <v>0</v>
      </c>
      <c r="M10" s="93"/>
      <c r="N10" s="194">
        <f t="shared" si="1"/>
        <v>0</v>
      </c>
      <c r="O10" s="193"/>
      <c r="P10" s="193"/>
      <c r="Q10" s="193"/>
    </row>
    <row r="11" spans="1:17" ht="18" customHeight="1" x14ac:dyDescent="0.2">
      <c r="A11" s="93" t="s">
        <v>118</v>
      </c>
      <c r="B11" s="93" t="s">
        <v>118</v>
      </c>
      <c r="C11" s="93"/>
      <c r="D11" s="93"/>
      <c r="E11" s="93"/>
      <c r="F11" s="293"/>
      <c r="G11" s="294"/>
      <c r="H11" s="193"/>
      <c r="I11" s="93"/>
      <c r="J11" s="194">
        <f t="shared" si="2"/>
        <v>0</v>
      </c>
      <c r="K11" s="93"/>
      <c r="L11" s="194">
        <f t="shared" si="0"/>
        <v>0</v>
      </c>
      <c r="M11" s="93"/>
      <c r="N11" s="194">
        <f t="shared" si="1"/>
        <v>0</v>
      </c>
      <c r="O11" s="193"/>
      <c r="P11" s="193"/>
      <c r="Q11" s="193"/>
    </row>
    <row r="12" spans="1:17" ht="18" customHeight="1" x14ac:dyDescent="0.2">
      <c r="A12" s="93" t="s">
        <v>118</v>
      </c>
      <c r="B12" s="93" t="s">
        <v>118</v>
      </c>
      <c r="C12" s="93" t="s">
        <v>118</v>
      </c>
      <c r="D12" s="93"/>
      <c r="E12" s="93"/>
      <c r="F12" s="293"/>
      <c r="G12" s="294"/>
      <c r="H12" s="193"/>
      <c r="I12" s="93"/>
      <c r="J12" s="194">
        <f t="shared" si="2"/>
        <v>0</v>
      </c>
      <c r="K12" s="93"/>
      <c r="L12" s="194">
        <f t="shared" si="0"/>
        <v>0</v>
      </c>
      <c r="M12" s="93"/>
      <c r="N12" s="194">
        <f t="shared" si="1"/>
        <v>0</v>
      </c>
      <c r="O12" s="193"/>
      <c r="P12" s="193"/>
      <c r="Q12" s="193"/>
    </row>
    <row r="13" spans="1:17" ht="18" customHeight="1" x14ac:dyDescent="0.2">
      <c r="A13" s="93" t="s">
        <v>118</v>
      </c>
      <c r="B13" s="93" t="s">
        <v>118</v>
      </c>
      <c r="C13" s="93" t="s">
        <v>118</v>
      </c>
      <c r="D13" s="93"/>
      <c r="E13" s="93"/>
      <c r="F13" s="293"/>
      <c r="G13" s="294"/>
      <c r="H13" s="193"/>
      <c r="I13" s="93"/>
      <c r="J13" s="194">
        <f t="shared" si="2"/>
        <v>0</v>
      </c>
      <c r="K13" s="93"/>
      <c r="L13" s="194">
        <f t="shared" si="0"/>
        <v>0</v>
      </c>
      <c r="M13" s="93"/>
      <c r="N13" s="194">
        <f t="shared" si="1"/>
        <v>0</v>
      </c>
      <c r="O13" s="193"/>
      <c r="P13" s="193"/>
      <c r="Q13" s="193"/>
    </row>
    <row r="14" spans="1:17" ht="18" customHeight="1" x14ac:dyDescent="0.2">
      <c r="A14" s="93" t="s">
        <v>118</v>
      </c>
      <c r="B14" s="93" t="s">
        <v>118</v>
      </c>
      <c r="C14" s="93" t="s">
        <v>118</v>
      </c>
      <c r="D14" s="93"/>
      <c r="E14" s="93"/>
      <c r="F14" s="293"/>
      <c r="G14" s="294"/>
      <c r="H14" s="193"/>
      <c r="I14" s="93"/>
      <c r="J14" s="194">
        <f t="shared" si="2"/>
        <v>0</v>
      </c>
      <c r="K14" s="93"/>
      <c r="L14" s="194">
        <f t="shared" si="0"/>
        <v>0</v>
      </c>
      <c r="M14" s="93"/>
      <c r="N14" s="194">
        <f t="shared" si="1"/>
        <v>0</v>
      </c>
      <c r="O14" s="193"/>
      <c r="P14" s="193"/>
      <c r="Q14" s="193"/>
    </row>
    <row r="15" spans="1:17" ht="18" customHeight="1" x14ac:dyDescent="0.2">
      <c r="A15" s="93" t="s">
        <v>118</v>
      </c>
      <c r="B15" s="93" t="s">
        <v>118</v>
      </c>
      <c r="C15" s="93" t="s">
        <v>118</v>
      </c>
      <c r="D15" s="93"/>
      <c r="E15" s="93"/>
      <c r="F15" s="293"/>
      <c r="G15" s="294"/>
      <c r="H15" s="193"/>
      <c r="I15" s="93"/>
      <c r="J15" s="194">
        <f t="shared" si="2"/>
        <v>0</v>
      </c>
      <c r="K15" s="93"/>
      <c r="L15" s="194">
        <f t="shared" si="0"/>
        <v>0</v>
      </c>
      <c r="M15" s="93"/>
      <c r="N15" s="194">
        <f t="shared" si="1"/>
        <v>0</v>
      </c>
      <c r="O15" s="193"/>
      <c r="P15" s="193"/>
      <c r="Q15" s="193"/>
    </row>
    <row r="16" spans="1:17" ht="18" customHeight="1" x14ac:dyDescent="0.2">
      <c r="A16" s="93" t="s">
        <v>118</v>
      </c>
      <c r="B16" s="93" t="s">
        <v>118</v>
      </c>
      <c r="C16" s="93" t="s">
        <v>118</v>
      </c>
      <c r="D16" s="93"/>
      <c r="E16" s="93"/>
      <c r="F16" s="293"/>
      <c r="G16" s="294"/>
      <c r="H16" s="193"/>
      <c r="I16" s="93"/>
      <c r="J16" s="194">
        <f t="shared" si="2"/>
        <v>0</v>
      </c>
      <c r="K16" s="93"/>
      <c r="L16" s="194">
        <f t="shared" si="0"/>
        <v>0</v>
      </c>
      <c r="M16" s="93"/>
      <c r="N16" s="194">
        <f t="shared" si="1"/>
        <v>0</v>
      </c>
      <c r="O16" s="193"/>
      <c r="P16" s="193"/>
      <c r="Q16" s="193"/>
    </row>
    <row r="17" spans="1:17" ht="18" customHeight="1" x14ac:dyDescent="0.2">
      <c r="A17" s="93" t="s">
        <v>118</v>
      </c>
      <c r="B17" s="93" t="s">
        <v>118</v>
      </c>
      <c r="C17" s="93" t="s">
        <v>118</v>
      </c>
      <c r="D17" s="93"/>
      <c r="E17" s="93"/>
      <c r="F17" s="293"/>
      <c r="G17" s="294"/>
      <c r="H17" s="193"/>
      <c r="I17" s="93"/>
      <c r="J17" s="194">
        <f t="shared" si="2"/>
        <v>0</v>
      </c>
      <c r="K17" s="93"/>
      <c r="L17" s="194">
        <f t="shared" si="0"/>
        <v>0</v>
      </c>
      <c r="M17" s="93"/>
      <c r="N17" s="194">
        <f t="shared" si="1"/>
        <v>0</v>
      </c>
      <c r="O17" s="193"/>
      <c r="P17" s="193"/>
      <c r="Q17" s="193"/>
    </row>
    <row r="18" spans="1:17" ht="18" customHeight="1" x14ac:dyDescent="0.2">
      <c r="A18" s="93" t="s">
        <v>118</v>
      </c>
      <c r="B18" s="93" t="s">
        <v>118</v>
      </c>
      <c r="C18" s="93" t="s">
        <v>118</v>
      </c>
      <c r="D18" s="93"/>
      <c r="E18" s="93"/>
      <c r="F18" s="293"/>
      <c r="G18" s="294"/>
      <c r="H18" s="193"/>
      <c r="I18" s="93"/>
      <c r="J18" s="194">
        <f t="shared" si="2"/>
        <v>0</v>
      </c>
      <c r="K18" s="93"/>
      <c r="L18" s="194">
        <f t="shared" si="0"/>
        <v>0</v>
      </c>
      <c r="M18" s="93"/>
      <c r="N18" s="194">
        <f t="shared" si="1"/>
        <v>0</v>
      </c>
      <c r="O18" s="193"/>
      <c r="P18" s="193"/>
      <c r="Q18" s="193"/>
    </row>
    <row r="19" spans="1:17" ht="18" customHeight="1" x14ac:dyDescent="0.2">
      <c r="A19" s="93" t="s">
        <v>118</v>
      </c>
      <c r="B19" s="93" t="s">
        <v>118</v>
      </c>
      <c r="C19" s="93" t="s">
        <v>118</v>
      </c>
      <c r="D19" s="93"/>
      <c r="E19" s="93"/>
      <c r="F19" s="293"/>
      <c r="G19" s="294"/>
      <c r="H19" s="193"/>
      <c r="I19" s="93"/>
      <c r="J19" s="194">
        <f t="shared" si="2"/>
        <v>0</v>
      </c>
      <c r="K19" s="93"/>
      <c r="L19" s="194">
        <f t="shared" si="0"/>
        <v>0</v>
      </c>
      <c r="M19" s="93"/>
      <c r="N19" s="194">
        <f t="shared" si="1"/>
        <v>0</v>
      </c>
      <c r="O19" s="193"/>
      <c r="P19" s="193"/>
      <c r="Q19" s="193"/>
    </row>
    <row r="20" spans="1:17" ht="18" customHeight="1" x14ac:dyDescent="0.2">
      <c r="A20" s="93" t="s">
        <v>118</v>
      </c>
      <c r="B20" s="93" t="s">
        <v>118</v>
      </c>
      <c r="C20" s="93" t="s">
        <v>118</v>
      </c>
      <c r="D20" s="93"/>
      <c r="E20" s="93"/>
      <c r="F20" s="293"/>
      <c r="G20" s="294"/>
      <c r="H20" s="193"/>
      <c r="I20" s="93"/>
      <c r="J20" s="194">
        <f t="shared" si="2"/>
        <v>0</v>
      </c>
      <c r="K20" s="93"/>
      <c r="L20" s="194">
        <f t="shared" si="0"/>
        <v>0</v>
      </c>
      <c r="M20" s="93"/>
      <c r="N20" s="194">
        <f t="shared" si="1"/>
        <v>0</v>
      </c>
      <c r="O20" s="193"/>
      <c r="P20" s="193"/>
      <c r="Q20" s="193"/>
    </row>
    <row r="21" spans="1:17" ht="18" customHeight="1" x14ac:dyDescent="0.2">
      <c r="A21" s="93" t="s">
        <v>118</v>
      </c>
      <c r="B21" s="93" t="s">
        <v>118</v>
      </c>
      <c r="C21" s="93" t="s">
        <v>118</v>
      </c>
      <c r="D21" s="93"/>
      <c r="E21" s="93"/>
      <c r="F21" s="293"/>
      <c r="G21" s="294"/>
      <c r="H21" s="193"/>
      <c r="I21" s="93"/>
      <c r="J21" s="194">
        <f t="shared" si="2"/>
        <v>0</v>
      </c>
      <c r="K21" s="93"/>
      <c r="L21" s="194">
        <f t="shared" si="0"/>
        <v>0</v>
      </c>
      <c r="M21" s="93"/>
      <c r="N21" s="194">
        <f t="shared" si="1"/>
        <v>0</v>
      </c>
      <c r="O21" s="193"/>
      <c r="P21" s="193"/>
      <c r="Q21" s="193"/>
    </row>
    <row r="22" spans="1:17" ht="18" customHeight="1" x14ac:dyDescent="0.2">
      <c r="A22" s="93" t="s">
        <v>118</v>
      </c>
      <c r="B22" s="93" t="s">
        <v>118</v>
      </c>
      <c r="C22" s="93" t="s">
        <v>118</v>
      </c>
      <c r="D22" s="93"/>
      <c r="E22" s="93"/>
      <c r="F22" s="293"/>
      <c r="G22" s="294"/>
      <c r="H22" s="193"/>
      <c r="I22" s="93"/>
      <c r="J22" s="194">
        <f t="shared" si="2"/>
        <v>0</v>
      </c>
      <c r="K22" s="93"/>
      <c r="L22" s="194">
        <f t="shared" si="0"/>
        <v>0</v>
      </c>
      <c r="M22" s="93"/>
      <c r="N22" s="194">
        <f t="shared" si="1"/>
        <v>0</v>
      </c>
      <c r="O22" s="193"/>
      <c r="P22" s="193"/>
      <c r="Q22" s="193"/>
    </row>
    <row r="23" spans="1:17" ht="18" customHeight="1" x14ac:dyDescent="0.2">
      <c r="A23" s="93" t="s">
        <v>118</v>
      </c>
      <c r="B23" s="93" t="s">
        <v>118</v>
      </c>
      <c r="C23" s="93" t="s">
        <v>118</v>
      </c>
      <c r="D23" s="93"/>
      <c r="E23" s="93"/>
      <c r="F23" s="293"/>
      <c r="G23" s="294"/>
      <c r="H23" s="193"/>
      <c r="I23" s="93"/>
      <c r="J23" s="194">
        <f t="shared" si="2"/>
        <v>0</v>
      </c>
      <c r="K23" s="93"/>
      <c r="L23" s="194">
        <f t="shared" si="0"/>
        <v>0</v>
      </c>
      <c r="M23" s="93"/>
      <c r="N23" s="194">
        <f t="shared" si="1"/>
        <v>0</v>
      </c>
      <c r="O23" s="193"/>
      <c r="P23" s="193"/>
      <c r="Q23" s="193"/>
    </row>
    <row r="24" spans="1:17" ht="18" customHeight="1" x14ac:dyDescent="0.2">
      <c r="A24" s="93" t="s">
        <v>118</v>
      </c>
      <c r="B24" s="93" t="s">
        <v>118</v>
      </c>
      <c r="C24" s="93" t="s">
        <v>118</v>
      </c>
      <c r="D24" s="93"/>
      <c r="E24" s="93"/>
      <c r="F24" s="293"/>
      <c r="G24" s="294"/>
      <c r="H24" s="193"/>
      <c r="I24" s="93"/>
      <c r="J24" s="194">
        <f t="shared" si="2"/>
        <v>0</v>
      </c>
      <c r="K24" s="93"/>
      <c r="L24" s="194">
        <f t="shared" si="0"/>
        <v>0</v>
      </c>
      <c r="M24" s="93"/>
      <c r="N24" s="194">
        <f t="shared" si="1"/>
        <v>0</v>
      </c>
      <c r="O24" s="193"/>
      <c r="P24" s="193"/>
      <c r="Q24" s="193"/>
    </row>
    <row r="25" spans="1:17" ht="18" customHeight="1" x14ac:dyDescent="0.2">
      <c r="A25" s="93" t="s">
        <v>118</v>
      </c>
      <c r="B25" s="93" t="s">
        <v>118</v>
      </c>
      <c r="C25" s="93" t="s">
        <v>118</v>
      </c>
      <c r="D25" s="93"/>
      <c r="E25" s="93"/>
      <c r="F25" s="293"/>
      <c r="G25" s="294"/>
      <c r="H25" s="193"/>
      <c r="I25" s="93"/>
      <c r="J25" s="194">
        <f t="shared" si="2"/>
        <v>0</v>
      </c>
      <c r="K25" s="93"/>
      <c r="L25" s="194">
        <f t="shared" si="0"/>
        <v>0</v>
      </c>
      <c r="M25" s="93"/>
      <c r="N25" s="194">
        <f t="shared" si="1"/>
        <v>0</v>
      </c>
      <c r="O25" s="193"/>
      <c r="P25" s="193"/>
      <c r="Q25" s="193"/>
    </row>
    <row r="26" spans="1:17" ht="18" customHeight="1" x14ac:dyDescent="0.2">
      <c r="A26" s="93" t="s">
        <v>118</v>
      </c>
      <c r="B26" s="93" t="s">
        <v>118</v>
      </c>
      <c r="C26" s="93" t="s">
        <v>118</v>
      </c>
      <c r="D26" s="93"/>
      <c r="E26" s="93"/>
      <c r="F26" s="293"/>
      <c r="G26" s="294"/>
      <c r="H26" s="193"/>
      <c r="I26" s="93"/>
      <c r="J26" s="194">
        <f t="shared" si="2"/>
        <v>0</v>
      </c>
      <c r="K26" s="93"/>
      <c r="L26" s="194">
        <f t="shared" si="0"/>
        <v>0</v>
      </c>
      <c r="M26" s="93"/>
      <c r="N26" s="194">
        <f t="shared" si="1"/>
        <v>0</v>
      </c>
      <c r="O26" s="193"/>
      <c r="P26" s="193"/>
      <c r="Q26" s="193"/>
    </row>
    <row r="27" spans="1:17" ht="18" customHeight="1" x14ac:dyDescent="0.2">
      <c r="A27" s="93" t="s">
        <v>118</v>
      </c>
      <c r="B27" s="93" t="s">
        <v>118</v>
      </c>
      <c r="C27" s="93" t="s">
        <v>118</v>
      </c>
      <c r="D27" s="93"/>
      <c r="E27" s="93"/>
      <c r="F27" s="293"/>
      <c r="G27" s="294"/>
      <c r="H27" s="193"/>
      <c r="I27" s="93"/>
      <c r="J27" s="194">
        <f t="shared" si="2"/>
        <v>0</v>
      </c>
      <c r="K27" s="93"/>
      <c r="L27" s="194">
        <f t="shared" si="0"/>
        <v>0</v>
      </c>
      <c r="M27" s="93"/>
      <c r="N27" s="194">
        <f t="shared" si="1"/>
        <v>0</v>
      </c>
      <c r="O27" s="193"/>
      <c r="P27" s="193"/>
      <c r="Q27" s="193"/>
    </row>
    <row r="28" spans="1:17" ht="18" customHeight="1" x14ac:dyDescent="0.2">
      <c r="A28" s="93" t="s">
        <v>118</v>
      </c>
      <c r="B28" s="93" t="s">
        <v>118</v>
      </c>
      <c r="C28" s="93" t="s">
        <v>118</v>
      </c>
      <c r="D28" s="93"/>
      <c r="E28" s="93"/>
      <c r="F28" s="293"/>
      <c r="G28" s="294"/>
      <c r="H28" s="193"/>
      <c r="I28" s="93"/>
      <c r="J28" s="194">
        <f>H28*I28</f>
        <v>0</v>
      </c>
      <c r="K28" s="93"/>
      <c r="L28" s="194">
        <f t="shared" si="0"/>
        <v>0</v>
      </c>
      <c r="M28" s="93"/>
      <c r="N28" s="194">
        <f t="shared" si="1"/>
        <v>0</v>
      </c>
      <c r="O28" s="193"/>
      <c r="P28" s="193"/>
      <c r="Q28" s="193"/>
    </row>
    <row r="29" spans="1:17" ht="20.25" customHeight="1" x14ac:dyDescent="0.25">
      <c r="A29" s="191" t="s">
        <v>118</v>
      </c>
      <c r="B29" s="195" t="s">
        <v>133</v>
      </c>
      <c r="C29" s="195"/>
      <c r="D29" s="195"/>
      <c r="E29" s="195"/>
      <c r="F29" s="195"/>
      <c r="G29" s="195"/>
      <c r="H29" s="195"/>
      <c r="I29" s="195"/>
      <c r="J29" s="196">
        <f>SUM(J6:J28)</f>
        <v>0</v>
      </c>
      <c r="K29" s="195"/>
      <c r="L29" s="196">
        <f>SUM(L6:L28)</f>
        <v>0</v>
      </c>
      <c r="M29" s="195"/>
      <c r="N29" s="196">
        <f>SUM(N6:N28)</f>
        <v>0</v>
      </c>
      <c r="O29" s="196">
        <f>SUM(O6:O28)</f>
        <v>0</v>
      </c>
      <c r="P29" s="197">
        <f>SUM(P6:P28)</f>
        <v>0</v>
      </c>
      <c r="Q29" s="197">
        <f>SUM(Q6:Q28)</f>
        <v>0</v>
      </c>
    </row>
    <row r="30" spans="1:17" ht="26.25" customHeight="1" x14ac:dyDescent="0.25">
      <c r="A30" s="282" t="s">
        <v>230</v>
      </c>
      <c r="B30" s="282"/>
      <c r="C30" s="282"/>
      <c r="D30" s="282"/>
      <c r="E30" s="282"/>
      <c r="F30" s="282"/>
      <c r="G30" s="282"/>
      <c r="H30" s="282"/>
      <c r="I30" s="282"/>
      <c r="J30" s="282"/>
      <c r="K30" s="282"/>
      <c r="L30" s="282"/>
      <c r="M30" s="282"/>
      <c r="N30" s="198">
        <f>SUM(J29,L29,N29)</f>
        <v>0</v>
      </c>
      <c r="P30" s="221"/>
      <c r="Q30" s="221"/>
    </row>
    <row r="31" spans="1:17" s="210" customFormat="1" ht="15" customHeight="1" x14ac:dyDescent="0.2">
      <c r="A31" s="220" t="s">
        <v>118</v>
      </c>
      <c r="B31" s="220" t="s">
        <v>118</v>
      </c>
      <c r="C31" s="303" t="s">
        <v>118</v>
      </c>
      <c r="D31" s="304"/>
      <c r="E31" s="304"/>
      <c r="F31" s="304"/>
      <c r="G31" s="304"/>
      <c r="H31" s="304"/>
      <c r="I31" s="304"/>
      <c r="J31" s="304"/>
      <c r="K31" s="304"/>
      <c r="L31" s="304"/>
      <c r="M31" s="304"/>
      <c r="N31" s="304"/>
      <c r="O31" s="304"/>
      <c r="P31" s="304"/>
      <c r="Q31" s="304"/>
    </row>
    <row r="32" spans="1:17" ht="19.899999999999999" customHeight="1" x14ac:dyDescent="0.25">
      <c r="A32" s="289" t="s">
        <v>134</v>
      </c>
      <c r="B32" s="290"/>
      <c r="C32" s="290"/>
      <c r="D32" s="290"/>
      <c r="E32" s="290"/>
      <c r="F32" s="290"/>
      <c r="G32" s="291"/>
      <c r="H32" s="292" t="s">
        <v>121</v>
      </c>
      <c r="I32" s="292"/>
      <c r="J32" s="292"/>
      <c r="K32" s="292"/>
      <c r="L32" s="292"/>
      <c r="M32" s="292"/>
      <c r="N32" s="292"/>
      <c r="O32" s="292"/>
      <c r="P32" s="297" t="s">
        <v>218</v>
      </c>
      <c r="Q32" s="297"/>
    </row>
    <row r="33" spans="1:17" ht="76.5" customHeight="1" x14ac:dyDescent="0.2">
      <c r="A33" s="187" t="s">
        <v>50</v>
      </c>
      <c r="B33" s="187" t="s">
        <v>122</v>
      </c>
      <c r="C33" s="187" t="s">
        <v>135</v>
      </c>
      <c r="D33" s="187" t="s">
        <v>124</v>
      </c>
      <c r="E33" s="187" t="s">
        <v>125</v>
      </c>
      <c r="F33" s="266" t="s">
        <v>126</v>
      </c>
      <c r="G33" s="300"/>
      <c r="H33" s="187" t="s">
        <v>127</v>
      </c>
      <c r="I33" s="187" t="s">
        <v>128</v>
      </c>
      <c r="J33" s="200" t="s">
        <v>239</v>
      </c>
      <c r="K33" s="187" t="s">
        <v>244</v>
      </c>
      <c r="L33" s="200" t="s">
        <v>241</v>
      </c>
      <c r="M33" s="187" t="s">
        <v>242</v>
      </c>
      <c r="N33" s="200" t="s">
        <v>243</v>
      </c>
      <c r="O33" s="187" t="s">
        <v>129</v>
      </c>
      <c r="P33" s="187" t="s">
        <v>130</v>
      </c>
      <c r="Q33" s="187" t="s">
        <v>131</v>
      </c>
    </row>
    <row r="34" spans="1:17" ht="18.75" customHeight="1" x14ac:dyDescent="0.2">
      <c r="A34" s="93" t="s">
        <v>118</v>
      </c>
      <c r="B34" s="93" t="s">
        <v>118</v>
      </c>
      <c r="C34" s="93" t="s">
        <v>118</v>
      </c>
      <c r="D34" s="93"/>
      <c r="E34" s="93"/>
      <c r="F34" s="293"/>
      <c r="G34" s="294"/>
      <c r="H34" s="193"/>
      <c r="I34" s="93"/>
      <c r="J34" s="194">
        <f t="shared" ref="J34:J49" si="3">SUM(H34*I34)</f>
        <v>0</v>
      </c>
      <c r="K34" s="93"/>
      <c r="L34" s="194">
        <f t="shared" ref="L34:L49" si="4">SUM(H34*K34)</f>
        <v>0</v>
      </c>
      <c r="M34" s="93"/>
      <c r="N34" s="194">
        <f t="shared" ref="N34:N49" si="5">SUM(H34*M34)</f>
        <v>0</v>
      </c>
      <c r="O34" s="193"/>
      <c r="P34" s="193"/>
      <c r="Q34" s="193"/>
    </row>
    <row r="35" spans="1:17" ht="18.75" customHeight="1" x14ac:dyDescent="0.2">
      <c r="A35" s="93" t="s">
        <v>136</v>
      </c>
      <c r="B35" s="93" t="s">
        <v>118</v>
      </c>
      <c r="C35" s="93" t="s">
        <v>118</v>
      </c>
      <c r="D35" s="93"/>
      <c r="E35" s="93"/>
      <c r="F35" s="293" t="s">
        <v>118</v>
      </c>
      <c r="G35" s="294"/>
      <c r="H35" s="193"/>
      <c r="I35" s="93"/>
      <c r="J35" s="194">
        <f t="shared" si="3"/>
        <v>0</v>
      </c>
      <c r="K35" s="93"/>
      <c r="L35" s="194">
        <f t="shared" si="4"/>
        <v>0</v>
      </c>
      <c r="M35" s="93"/>
      <c r="N35" s="194">
        <f t="shared" si="5"/>
        <v>0</v>
      </c>
      <c r="O35" s="193"/>
      <c r="P35" s="193"/>
      <c r="Q35" s="193"/>
    </row>
    <row r="36" spans="1:17" ht="18.75" customHeight="1" x14ac:dyDescent="0.2">
      <c r="A36" s="93" t="s">
        <v>118</v>
      </c>
      <c r="B36" s="93" t="s">
        <v>118</v>
      </c>
      <c r="C36" s="93" t="s">
        <v>118</v>
      </c>
      <c r="D36" s="93"/>
      <c r="E36" s="93"/>
      <c r="F36" s="293" t="s">
        <v>118</v>
      </c>
      <c r="G36" s="294"/>
      <c r="H36" s="193"/>
      <c r="I36" s="93"/>
      <c r="J36" s="194">
        <f t="shared" si="3"/>
        <v>0</v>
      </c>
      <c r="K36" s="93"/>
      <c r="L36" s="194">
        <f t="shared" si="4"/>
        <v>0</v>
      </c>
      <c r="M36" s="93"/>
      <c r="N36" s="194">
        <f t="shared" si="5"/>
        <v>0</v>
      </c>
      <c r="O36" s="193"/>
      <c r="P36" s="193"/>
      <c r="Q36" s="193"/>
    </row>
    <row r="37" spans="1:17" ht="18.75" customHeight="1" x14ac:dyDescent="0.2">
      <c r="A37" s="93" t="s">
        <v>118</v>
      </c>
      <c r="B37" s="93" t="s">
        <v>118</v>
      </c>
      <c r="C37" s="93" t="s">
        <v>118</v>
      </c>
      <c r="D37" s="93"/>
      <c r="E37" s="93"/>
      <c r="F37" s="293" t="s">
        <v>118</v>
      </c>
      <c r="G37" s="294"/>
      <c r="H37" s="193"/>
      <c r="I37" s="93"/>
      <c r="J37" s="194">
        <f t="shared" si="3"/>
        <v>0</v>
      </c>
      <c r="K37" s="93"/>
      <c r="L37" s="194">
        <f t="shared" si="4"/>
        <v>0</v>
      </c>
      <c r="M37" s="93"/>
      <c r="N37" s="194">
        <f t="shared" si="5"/>
        <v>0</v>
      </c>
      <c r="O37" s="193"/>
      <c r="P37" s="193"/>
      <c r="Q37" s="193"/>
    </row>
    <row r="38" spans="1:17" ht="18.75" customHeight="1" x14ac:dyDescent="0.2">
      <c r="A38" s="93" t="s">
        <v>118</v>
      </c>
      <c r="B38" s="93" t="s">
        <v>118</v>
      </c>
      <c r="C38" s="93" t="s">
        <v>118</v>
      </c>
      <c r="D38" s="93"/>
      <c r="E38" s="93"/>
      <c r="F38" s="293" t="s">
        <v>118</v>
      </c>
      <c r="G38" s="294"/>
      <c r="H38" s="193"/>
      <c r="I38" s="93"/>
      <c r="J38" s="194">
        <f t="shared" si="3"/>
        <v>0</v>
      </c>
      <c r="K38" s="93"/>
      <c r="L38" s="194">
        <f t="shared" si="4"/>
        <v>0</v>
      </c>
      <c r="M38" s="93"/>
      <c r="N38" s="194">
        <f t="shared" si="5"/>
        <v>0</v>
      </c>
      <c r="O38" s="193"/>
      <c r="P38" s="193"/>
      <c r="Q38" s="193"/>
    </row>
    <row r="39" spans="1:17" ht="18.75" customHeight="1" x14ac:dyDescent="0.2">
      <c r="A39" s="93" t="s">
        <v>118</v>
      </c>
      <c r="B39" s="93" t="s">
        <v>118</v>
      </c>
      <c r="C39" s="93" t="s">
        <v>118</v>
      </c>
      <c r="D39" s="93"/>
      <c r="E39" s="93"/>
      <c r="F39" s="293" t="s">
        <v>118</v>
      </c>
      <c r="G39" s="294"/>
      <c r="H39" s="193"/>
      <c r="I39" s="93"/>
      <c r="J39" s="194">
        <f t="shared" si="3"/>
        <v>0</v>
      </c>
      <c r="K39" s="93"/>
      <c r="L39" s="194">
        <f t="shared" si="4"/>
        <v>0</v>
      </c>
      <c r="M39" s="93"/>
      <c r="N39" s="194">
        <f t="shared" si="5"/>
        <v>0</v>
      </c>
      <c r="O39" s="193"/>
      <c r="P39" s="193"/>
      <c r="Q39" s="193"/>
    </row>
    <row r="40" spans="1:17" ht="18.75" customHeight="1" x14ac:dyDescent="0.2">
      <c r="A40" s="93" t="s">
        <v>118</v>
      </c>
      <c r="B40" s="93" t="s">
        <v>118</v>
      </c>
      <c r="C40" s="93" t="s">
        <v>118</v>
      </c>
      <c r="D40" s="93"/>
      <c r="E40" s="93"/>
      <c r="F40" s="293" t="s">
        <v>118</v>
      </c>
      <c r="G40" s="294"/>
      <c r="H40" s="193"/>
      <c r="I40" s="93"/>
      <c r="J40" s="194">
        <f t="shared" si="3"/>
        <v>0</v>
      </c>
      <c r="K40" s="93"/>
      <c r="L40" s="194">
        <f t="shared" si="4"/>
        <v>0</v>
      </c>
      <c r="M40" s="93"/>
      <c r="N40" s="194">
        <f t="shared" si="5"/>
        <v>0</v>
      </c>
      <c r="O40" s="193"/>
      <c r="P40" s="193"/>
      <c r="Q40" s="193"/>
    </row>
    <row r="41" spans="1:17" ht="18.75" customHeight="1" x14ac:dyDescent="0.2">
      <c r="A41" s="93" t="s">
        <v>136</v>
      </c>
      <c r="B41" s="93" t="s">
        <v>118</v>
      </c>
      <c r="C41" s="93" t="s">
        <v>118</v>
      </c>
      <c r="D41" s="93"/>
      <c r="E41" s="93"/>
      <c r="F41" s="293" t="s">
        <v>118</v>
      </c>
      <c r="G41" s="294"/>
      <c r="H41" s="193"/>
      <c r="I41" s="93"/>
      <c r="J41" s="194">
        <f t="shared" si="3"/>
        <v>0</v>
      </c>
      <c r="K41" s="93"/>
      <c r="L41" s="194">
        <f t="shared" si="4"/>
        <v>0</v>
      </c>
      <c r="M41" s="93"/>
      <c r="N41" s="194">
        <f t="shared" si="5"/>
        <v>0</v>
      </c>
      <c r="O41" s="193"/>
      <c r="P41" s="193"/>
      <c r="Q41" s="193"/>
    </row>
    <row r="42" spans="1:17" ht="18.75" customHeight="1" x14ac:dyDescent="0.2">
      <c r="A42" s="93" t="s">
        <v>118</v>
      </c>
      <c r="B42" s="93" t="s">
        <v>118</v>
      </c>
      <c r="C42" s="93" t="s">
        <v>118</v>
      </c>
      <c r="D42" s="93"/>
      <c r="E42" s="93"/>
      <c r="F42" s="293" t="s">
        <v>118</v>
      </c>
      <c r="G42" s="294"/>
      <c r="H42" s="193"/>
      <c r="I42" s="93"/>
      <c r="J42" s="194">
        <f t="shared" si="3"/>
        <v>0</v>
      </c>
      <c r="K42" s="93"/>
      <c r="L42" s="194">
        <f t="shared" si="4"/>
        <v>0</v>
      </c>
      <c r="M42" s="93"/>
      <c r="N42" s="194">
        <f t="shared" si="5"/>
        <v>0</v>
      </c>
      <c r="O42" s="193"/>
      <c r="P42" s="193"/>
      <c r="Q42" s="193"/>
    </row>
    <row r="43" spans="1:17" ht="18.75" customHeight="1" x14ac:dyDescent="0.2">
      <c r="A43" s="93" t="s">
        <v>118</v>
      </c>
      <c r="B43" s="93" t="s">
        <v>118</v>
      </c>
      <c r="C43" s="93" t="s">
        <v>118</v>
      </c>
      <c r="D43" s="93"/>
      <c r="E43" s="93"/>
      <c r="F43" s="293" t="s">
        <v>118</v>
      </c>
      <c r="G43" s="294"/>
      <c r="H43" s="193"/>
      <c r="I43" s="93"/>
      <c r="J43" s="194">
        <f t="shared" si="3"/>
        <v>0</v>
      </c>
      <c r="K43" s="93"/>
      <c r="L43" s="194">
        <f t="shared" si="4"/>
        <v>0</v>
      </c>
      <c r="M43" s="93"/>
      <c r="N43" s="194">
        <f t="shared" si="5"/>
        <v>0</v>
      </c>
      <c r="O43" s="193"/>
      <c r="P43" s="193"/>
      <c r="Q43" s="193"/>
    </row>
    <row r="44" spans="1:17" ht="18.75" customHeight="1" x14ac:dyDescent="0.2">
      <c r="A44" s="93" t="s">
        <v>118</v>
      </c>
      <c r="B44" s="93" t="s">
        <v>118</v>
      </c>
      <c r="C44" s="93" t="s">
        <v>118</v>
      </c>
      <c r="D44" s="93"/>
      <c r="E44" s="93"/>
      <c r="F44" s="293" t="s">
        <v>118</v>
      </c>
      <c r="G44" s="294"/>
      <c r="H44" s="193"/>
      <c r="I44" s="93"/>
      <c r="J44" s="194">
        <f t="shared" si="3"/>
        <v>0</v>
      </c>
      <c r="K44" s="93"/>
      <c r="L44" s="194">
        <f t="shared" si="4"/>
        <v>0</v>
      </c>
      <c r="M44" s="93"/>
      <c r="N44" s="194">
        <f t="shared" si="5"/>
        <v>0</v>
      </c>
      <c r="O44" s="193"/>
      <c r="P44" s="193"/>
      <c r="Q44" s="193"/>
    </row>
    <row r="45" spans="1:17" ht="18.75" customHeight="1" x14ac:dyDescent="0.2">
      <c r="A45" s="93" t="s">
        <v>118</v>
      </c>
      <c r="B45" s="93" t="s">
        <v>118</v>
      </c>
      <c r="C45" s="93" t="s">
        <v>118</v>
      </c>
      <c r="D45" s="93"/>
      <c r="E45" s="93"/>
      <c r="F45" s="293" t="s">
        <v>118</v>
      </c>
      <c r="G45" s="294"/>
      <c r="H45" s="193"/>
      <c r="I45" s="93"/>
      <c r="J45" s="194">
        <f t="shared" si="3"/>
        <v>0</v>
      </c>
      <c r="K45" s="93"/>
      <c r="L45" s="194">
        <f t="shared" si="4"/>
        <v>0</v>
      </c>
      <c r="M45" s="93"/>
      <c r="N45" s="194">
        <f t="shared" si="5"/>
        <v>0</v>
      </c>
      <c r="O45" s="193"/>
      <c r="P45" s="193"/>
      <c r="Q45" s="193"/>
    </row>
    <row r="46" spans="1:17" ht="18.75" customHeight="1" x14ac:dyDescent="0.2">
      <c r="A46" s="93" t="s">
        <v>118</v>
      </c>
      <c r="B46" s="93" t="s">
        <v>118</v>
      </c>
      <c r="C46" s="93" t="s">
        <v>118</v>
      </c>
      <c r="D46" s="93"/>
      <c r="E46" s="93"/>
      <c r="F46" s="293" t="s">
        <v>118</v>
      </c>
      <c r="G46" s="294"/>
      <c r="H46" s="193"/>
      <c r="I46" s="93"/>
      <c r="J46" s="194">
        <f t="shared" si="3"/>
        <v>0</v>
      </c>
      <c r="K46" s="93"/>
      <c r="L46" s="194">
        <f t="shared" si="4"/>
        <v>0</v>
      </c>
      <c r="M46" s="93"/>
      <c r="N46" s="194">
        <f t="shared" si="5"/>
        <v>0</v>
      </c>
      <c r="O46" s="193"/>
      <c r="P46" s="193"/>
      <c r="Q46" s="193"/>
    </row>
    <row r="47" spans="1:17" ht="18.75" customHeight="1" x14ac:dyDescent="0.2">
      <c r="A47" s="93" t="s">
        <v>118</v>
      </c>
      <c r="B47" s="93" t="s">
        <v>118</v>
      </c>
      <c r="C47" s="93" t="s">
        <v>118</v>
      </c>
      <c r="D47" s="93"/>
      <c r="E47" s="93"/>
      <c r="F47" s="293" t="s">
        <v>118</v>
      </c>
      <c r="G47" s="294"/>
      <c r="H47" s="193"/>
      <c r="I47" s="93"/>
      <c r="J47" s="194">
        <f t="shared" si="3"/>
        <v>0</v>
      </c>
      <c r="K47" s="93"/>
      <c r="L47" s="194">
        <f t="shared" si="4"/>
        <v>0</v>
      </c>
      <c r="M47" s="93"/>
      <c r="N47" s="194">
        <f t="shared" si="5"/>
        <v>0</v>
      </c>
      <c r="O47" s="193"/>
      <c r="P47" s="193"/>
      <c r="Q47" s="193"/>
    </row>
    <row r="48" spans="1:17" ht="18.75" customHeight="1" x14ac:dyDescent="0.2">
      <c r="A48" s="93" t="s">
        <v>118</v>
      </c>
      <c r="B48" s="93" t="s">
        <v>118</v>
      </c>
      <c r="C48" s="93" t="s">
        <v>118</v>
      </c>
      <c r="D48" s="93"/>
      <c r="E48" s="93"/>
      <c r="F48" s="293" t="s">
        <v>118</v>
      </c>
      <c r="G48" s="294"/>
      <c r="H48" s="193"/>
      <c r="I48" s="93"/>
      <c r="J48" s="194">
        <f t="shared" si="3"/>
        <v>0</v>
      </c>
      <c r="K48" s="93"/>
      <c r="L48" s="194">
        <f t="shared" si="4"/>
        <v>0</v>
      </c>
      <c r="M48" s="93"/>
      <c r="N48" s="194">
        <f t="shared" si="5"/>
        <v>0</v>
      </c>
      <c r="O48" s="193"/>
      <c r="P48" s="193"/>
      <c r="Q48" s="193"/>
    </row>
    <row r="49" spans="1:17" ht="18.75" customHeight="1" x14ac:dyDescent="0.2">
      <c r="A49" s="93" t="s">
        <v>118</v>
      </c>
      <c r="B49" s="93" t="s">
        <v>118</v>
      </c>
      <c r="C49" s="93" t="s">
        <v>118</v>
      </c>
      <c r="D49" s="93"/>
      <c r="E49" s="93"/>
      <c r="F49" s="293" t="s">
        <v>118</v>
      </c>
      <c r="G49" s="294"/>
      <c r="H49" s="193"/>
      <c r="I49" s="93"/>
      <c r="J49" s="194">
        <f t="shared" si="3"/>
        <v>0</v>
      </c>
      <c r="K49" s="93"/>
      <c r="L49" s="194">
        <f t="shared" si="4"/>
        <v>0</v>
      </c>
      <c r="M49" s="93"/>
      <c r="N49" s="194">
        <f t="shared" si="5"/>
        <v>0</v>
      </c>
      <c r="O49" s="193"/>
      <c r="P49" s="193"/>
      <c r="Q49" s="193"/>
    </row>
    <row r="50" spans="1:17" ht="30" customHeight="1" x14ac:dyDescent="0.25">
      <c r="A50" s="191" t="s">
        <v>118</v>
      </c>
      <c r="B50" s="195" t="s">
        <v>137</v>
      </c>
      <c r="C50" s="195"/>
      <c r="D50" s="195"/>
      <c r="E50" s="195"/>
      <c r="F50" s="195"/>
      <c r="G50" s="195"/>
      <c r="H50" s="195"/>
      <c r="I50" s="195"/>
      <c r="J50" s="196">
        <f>SUM(J34:J49)</f>
        <v>0</v>
      </c>
      <c r="K50" s="195"/>
      <c r="L50" s="196">
        <f>SUM(L34:L49)</f>
        <v>0</v>
      </c>
      <c r="M50" s="195"/>
      <c r="N50" s="196">
        <f>SUM(N34:N49)</f>
        <v>0</v>
      </c>
      <c r="O50" s="196">
        <f>SUM(O34:O49)</f>
        <v>0</v>
      </c>
      <c r="P50" s="197">
        <f>SUM(P34:P49)</f>
        <v>0</v>
      </c>
      <c r="Q50" s="197">
        <f>SUM(Q34:Q49)</f>
        <v>0</v>
      </c>
    </row>
    <row r="51" spans="1:17" ht="31.5" customHeight="1" x14ac:dyDescent="0.25">
      <c r="A51" s="283" t="s">
        <v>230</v>
      </c>
      <c r="B51" s="284"/>
      <c r="C51" s="284"/>
      <c r="D51" s="284"/>
      <c r="E51" s="284"/>
      <c r="F51" s="284"/>
      <c r="G51" s="284"/>
      <c r="H51" s="284"/>
      <c r="I51" s="284"/>
      <c r="J51" s="284"/>
      <c r="K51" s="284"/>
      <c r="L51" s="284"/>
      <c r="M51" s="285"/>
      <c r="N51" s="198">
        <f>SUM(J50,L50,N50)</f>
        <v>0</v>
      </c>
      <c r="P51" s="211"/>
      <c r="Q51" s="211"/>
    </row>
    <row r="52" spans="1:17" ht="15" customHeight="1" x14ac:dyDescent="0.2">
      <c r="A52" s="157" t="s">
        <v>118</v>
      </c>
      <c r="B52" s="157" t="s">
        <v>118</v>
      </c>
      <c r="C52" s="157" t="s">
        <v>118</v>
      </c>
      <c r="D52" s="157"/>
      <c r="E52" s="157"/>
      <c r="F52" s="301" t="s">
        <v>118</v>
      </c>
      <c r="G52" s="302"/>
      <c r="H52" s="302"/>
      <c r="I52" s="302"/>
      <c r="J52" s="302"/>
      <c r="K52" s="302"/>
      <c r="L52" s="302"/>
      <c r="M52" s="302"/>
      <c r="N52" s="302"/>
      <c r="O52" s="302"/>
      <c r="P52" s="302"/>
      <c r="Q52" s="302"/>
    </row>
    <row r="53" spans="1:17" ht="41.25" customHeight="1" x14ac:dyDescent="0.2">
      <c r="A53" s="281" t="s">
        <v>231</v>
      </c>
      <c r="B53" s="281"/>
      <c r="C53" s="281"/>
      <c r="D53" s="281"/>
      <c r="E53" s="281"/>
      <c r="F53" s="281"/>
      <c r="G53" s="281"/>
      <c r="H53" s="281"/>
      <c r="I53" s="281"/>
      <c r="J53" s="281"/>
      <c r="K53" s="281"/>
      <c r="L53" s="281"/>
      <c r="M53" s="281"/>
      <c r="N53" s="199">
        <f>SUM(N30,N51)</f>
        <v>0</v>
      </c>
      <c r="O53" s="199">
        <f>SUM(O29,O50)</f>
        <v>0</v>
      </c>
      <c r="P53" s="199">
        <f>SUM(P29,P50)</f>
        <v>0</v>
      </c>
      <c r="Q53" s="199">
        <f>SUM(Q29,Q50)</f>
        <v>0</v>
      </c>
    </row>
  </sheetData>
  <mergeCells count="56">
    <mergeCell ref="F52:Q52"/>
    <mergeCell ref="F47:G47"/>
    <mergeCell ref="F25:G25"/>
    <mergeCell ref="F5:G5"/>
    <mergeCell ref="F11:G11"/>
    <mergeCell ref="F10:G10"/>
    <mergeCell ref="F16:G16"/>
    <mergeCell ref="F19:G19"/>
    <mergeCell ref="F6:G6"/>
    <mergeCell ref="C31:Q31"/>
    <mergeCell ref="F40:G40"/>
    <mergeCell ref="F7:G7"/>
    <mergeCell ref="F21:G21"/>
    <mergeCell ref="F12:G12"/>
    <mergeCell ref="F24:G24"/>
    <mergeCell ref="F15:G15"/>
    <mergeCell ref="F20:G20"/>
    <mergeCell ref="F18:G18"/>
    <mergeCell ref="F33:G33"/>
    <mergeCell ref="F36:G36"/>
    <mergeCell ref="F42:G42"/>
    <mergeCell ref="F26:G26"/>
    <mergeCell ref="F41:G41"/>
    <mergeCell ref="F34:G34"/>
    <mergeCell ref="P4:Q4"/>
    <mergeCell ref="P32:Q32"/>
    <mergeCell ref="A1:Q1"/>
    <mergeCell ref="A2:B2"/>
    <mergeCell ref="C2:Q2"/>
    <mergeCell ref="H4:O4"/>
    <mergeCell ref="A3:Q3"/>
    <mergeCell ref="F14:G14"/>
    <mergeCell ref="F17:G17"/>
    <mergeCell ref="F8:G8"/>
    <mergeCell ref="F22:G22"/>
    <mergeCell ref="F13:G13"/>
    <mergeCell ref="F9:G9"/>
    <mergeCell ref="F23:G23"/>
    <mergeCell ref="F28:G28"/>
    <mergeCell ref="F27:G27"/>
    <mergeCell ref="A53:M53"/>
    <mergeCell ref="A30:M30"/>
    <mergeCell ref="A51:M51"/>
    <mergeCell ref="A4:G4"/>
    <mergeCell ref="A32:G32"/>
    <mergeCell ref="H32:O32"/>
    <mergeCell ref="F49:G49"/>
    <mergeCell ref="F44:G44"/>
    <mergeCell ref="F35:G35"/>
    <mergeCell ref="F38:G38"/>
    <mergeCell ref="F46:G46"/>
    <mergeCell ref="F43:G43"/>
    <mergeCell ref="F37:G37"/>
    <mergeCell ref="F39:G39"/>
    <mergeCell ref="F48:G48"/>
    <mergeCell ref="F45:G45"/>
  </mergeCells>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43"/>
  <sheetViews>
    <sheetView topLeftCell="A14" zoomScale="85" zoomScaleNormal="85" workbookViewId="0">
      <selection activeCell="E20" sqref="E20"/>
    </sheetView>
  </sheetViews>
  <sheetFormatPr defaultColWidth="9.140625" defaultRowHeight="15" x14ac:dyDescent="0.25"/>
  <cols>
    <col min="1" max="1" width="7.140625" style="4" customWidth="1"/>
    <col min="2" max="2" width="45.5703125" style="5" customWidth="1"/>
    <col min="3" max="3" width="29.85546875" style="5" customWidth="1"/>
    <col min="4" max="4" width="14.7109375" style="5" customWidth="1"/>
    <col min="5" max="5" width="21.85546875" style="5" customWidth="1"/>
    <col min="6" max="6" width="21.140625" style="5" customWidth="1"/>
    <col min="7" max="7" width="15.5703125" style="5" customWidth="1"/>
    <col min="8" max="8" width="13.7109375" style="6" customWidth="1"/>
    <col min="9" max="9" width="19.140625" style="5" customWidth="1"/>
    <col min="10" max="10" width="16.7109375" style="5" customWidth="1"/>
    <col min="11" max="11" width="19" style="7" customWidth="1"/>
    <col min="12" max="12" width="20.28515625" style="4" customWidth="1"/>
    <col min="13" max="13" width="21.85546875" style="4" customWidth="1"/>
    <col min="14" max="14" width="16.42578125" style="4" customWidth="1"/>
    <col min="15" max="15" width="14.7109375" style="4" customWidth="1"/>
    <col min="16" max="16" width="9.140625" style="4" customWidth="1"/>
    <col min="17" max="16384" width="9.140625" style="4"/>
  </cols>
  <sheetData>
    <row r="1" spans="1:13" ht="33.75" customHeight="1" x14ac:dyDescent="0.25">
      <c r="A1" s="312" t="s">
        <v>138</v>
      </c>
      <c r="B1" s="313"/>
      <c r="C1" s="313"/>
      <c r="D1" s="313"/>
      <c r="E1" s="313"/>
      <c r="F1" s="313"/>
      <c r="G1" s="313"/>
      <c r="H1" s="313"/>
      <c r="I1" s="313"/>
      <c r="J1" s="313"/>
      <c r="K1" s="314"/>
      <c r="L1" s="27"/>
      <c r="M1" s="26"/>
    </row>
    <row r="2" spans="1:13" ht="15.75" customHeight="1" x14ac:dyDescent="0.25">
      <c r="A2" s="28"/>
      <c r="B2" s="29" t="s">
        <v>19</v>
      </c>
      <c r="C2" s="315"/>
      <c r="D2" s="316"/>
      <c r="E2" s="316"/>
      <c r="F2" s="316"/>
      <c r="G2" s="316"/>
      <c r="H2" s="316"/>
      <c r="I2" s="316"/>
      <c r="J2" s="316"/>
      <c r="K2" s="317"/>
      <c r="L2" s="30"/>
      <c r="M2" s="26"/>
    </row>
    <row r="3" spans="1:13" ht="87" customHeight="1" x14ac:dyDescent="0.2">
      <c r="A3" s="31" t="s">
        <v>50</v>
      </c>
      <c r="B3" s="32" t="s">
        <v>139</v>
      </c>
      <c r="C3" s="33" t="s">
        <v>140</v>
      </c>
      <c r="D3" s="33"/>
      <c r="E3" s="33"/>
      <c r="F3" s="33"/>
      <c r="G3" s="33" t="s">
        <v>141</v>
      </c>
      <c r="H3" s="33" t="s">
        <v>142</v>
      </c>
      <c r="I3" s="33" t="s">
        <v>143</v>
      </c>
      <c r="J3" s="33" t="s">
        <v>144</v>
      </c>
      <c r="K3" s="34" t="s">
        <v>145</v>
      </c>
      <c r="L3" s="35" t="s">
        <v>146</v>
      </c>
      <c r="M3" s="26"/>
    </row>
    <row r="4" spans="1:13" ht="15" customHeight="1" x14ac:dyDescent="0.25">
      <c r="A4" s="36"/>
      <c r="B4" s="307" t="s">
        <v>147</v>
      </c>
      <c r="C4" s="308"/>
      <c r="D4" s="308"/>
      <c r="E4" s="308"/>
      <c r="F4" s="308"/>
      <c r="G4" s="308"/>
      <c r="H4" s="308"/>
      <c r="I4" s="308"/>
      <c r="J4" s="308"/>
      <c r="K4" s="309"/>
      <c r="L4" s="37"/>
      <c r="M4" s="26"/>
    </row>
    <row r="5" spans="1:13" ht="14.25" customHeight="1" x14ac:dyDescent="0.2">
      <c r="A5" s="94">
        <v>1</v>
      </c>
      <c r="B5" s="95" t="s">
        <v>148</v>
      </c>
      <c r="C5" s="96" t="s">
        <v>149</v>
      </c>
      <c r="D5" s="96"/>
      <c r="E5" s="96"/>
      <c r="F5" s="96"/>
      <c r="G5" s="95" t="s">
        <v>150</v>
      </c>
      <c r="H5" s="97">
        <v>1</v>
      </c>
      <c r="I5" s="98">
        <v>0</v>
      </c>
      <c r="J5" s="99">
        <f>SUM(H5*I5)</f>
        <v>0</v>
      </c>
      <c r="K5" s="100">
        <f>SUM(J5*12)</f>
        <v>0</v>
      </c>
      <c r="L5" s="101"/>
      <c r="M5" s="102"/>
    </row>
    <row r="6" spans="1:13" ht="15" customHeight="1" x14ac:dyDescent="0.25">
      <c r="A6" s="36"/>
      <c r="B6" s="307" t="s">
        <v>151</v>
      </c>
      <c r="C6" s="308"/>
      <c r="D6" s="308"/>
      <c r="E6" s="308"/>
      <c r="F6" s="308"/>
      <c r="G6" s="308"/>
      <c r="H6" s="308"/>
      <c r="I6" s="308"/>
      <c r="J6" s="308"/>
      <c r="K6" s="309"/>
      <c r="L6" s="37"/>
      <c r="M6" s="26"/>
    </row>
    <row r="7" spans="1:13" ht="14.25" customHeight="1" x14ac:dyDescent="0.2">
      <c r="A7" s="103">
        <v>1</v>
      </c>
      <c r="B7" s="104" t="s">
        <v>148</v>
      </c>
      <c r="C7" s="105" t="s">
        <v>149</v>
      </c>
      <c r="D7" s="105"/>
      <c r="E7" s="105"/>
      <c r="F7" s="105"/>
      <c r="G7" s="104" t="s">
        <v>150</v>
      </c>
      <c r="H7" s="106">
        <v>1</v>
      </c>
      <c r="I7" s="107">
        <v>0</v>
      </c>
      <c r="J7" s="108">
        <f>SUM(H7*I7)</f>
        <v>0</v>
      </c>
      <c r="K7" s="109">
        <f>SUM(J7*12)</f>
        <v>0</v>
      </c>
      <c r="L7" s="110"/>
      <c r="M7" s="111"/>
    </row>
    <row r="8" spans="1:13" ht="15" customHeight="1" x14ac:dyDescent="0.25">
      <c r="A8" s="36"/>
      <c r="B8" s="307" t="s">
        <v>151</v>
      </c>
      <c r="C8" s="308"/>
      <c r="D8" s="308"/>
      <c r="E8" s="308"/>
      <c r="F8" s="308"/>
      <c r="G8" s="308"/>
      <c r="H8" s="308"/>
      <c r="I8" s="308"/>
      <c r="J8" s="308"/>
      <c r="K8" s="309"/>
      <c r="L8" s="37"/>
      <c r="M8" s="26"/>
    </row>
    <row r="9" spans="1:13" ht="14.25" customHeight="1" x14ac:dyDescent="0.2">
      <c r="A9" s="94">
        <v>1</v>
      </c>
      <c r="B9" s="95" t="s">
        <v>148</v>
      </c>
      <c r="C9" s="96" t="s">
        <v>149</v>
      </c>
      <c r="D9" s="96"/>
      <c r="E9" s="96"/>
      <c r="F9" s="96"/>
      <c r="G9" s="95" t="s">
        <v>150</v>
      </c>
      <c r="H9" s="97">
        <v>1</v>
      </c>
      <c r="I9" s="98">
        <v>0</v>
      </c>
      <c r="J9" s="99">
        <f>SUM(H9*I9)</f>
        <v>0</v>
      </c>
      <c r="K9" s="100">
        <f>SUM(J9*12)</f>
        <v>0</v>
      </c>
      <c r="L9" s="101"/>
      <c r="M9" s="102"/>
    </row>
    <row r="10" spans="1:13" s="7" customFormat="1" ht="15.75" customHeight="1" x14ac:dyDescent="0.2">
      <c r="A10" s="8"/>
      <c r="B10" s="9"/>
      <c r="C10" s="10"/>
      <c r="D10" s="10"/>
      <c r="E10" s="10"/>
      <c r="F10" s="10"/>
      <c r="G10" s="10"/>
      <c r="H10" s="10"/>
      <c r="I10" s="10"/>
      <c r="J10" s="11"/>
      <c r="K10" s="12"/>
      <c r="L10" s="13"/>
      <c r="M10" s="75"/>
    </row>
    <row r="11" spans="1:13" ht="16.5" customHeight="1" x14ac:dyDescent="0.25">
      <c r="A11" s="38"/>
      <c r="B11" s="327" t="s">
        <v>152</v>
      </c>
      <c r="C11" s="328"/>
      <c r="D11" s="328"/>
      <c r="E11" s="328"/>
      <c r="F11" s="328"/>
      <c r="G11" s="328"/>
      <c r="H11" s="328"/>
      <c r="I11" s="328"/>
      <c r="J11" s="329"/>
      <c r="K11" s="39">
        <f>SUM(K5,K7,K9)</f>
        <v>0</v>
      </c>
      <c r="L11" s="40"/>
      <c r="M11" s="26"/>
    </row>
    <row r="12" spans="1:13" ht="15.75" customHeight="1" x14ac:dyDescent="0.2">
      <c r="A12" s="75"/>
      <c r="B12" s="75"/>
      <c r="C12" s="75"/>
      <c r="D12" s="75"/>
      <c r="E12" s="75"/>
      <c r="F12" s="75"/>
      <c r="G12" s="75"/>
      <c r="H12" s="75"/>
      <c r="I12" s="75"/>
      <c r="J12" s="75"/>
      <c r="K12" s="75"/>
      <c r="L12" s="75"/>
      <c r="M12" s="75"/>
    </row>
    <row r="13" spans="1:13" ht="15.75" customHeight="1" x14ac:dyDescent="0.25">
      <c r="A13" s="26"/>
      <c r="B13" s="335" t="s">
        <v>153</v>
      </c>
      <c r="C13" s="313"/>
      <c r="D13" s="313"/>
      <c r="E13" s="313"/>
      <c r="F13" s="313"/>
      <c r="G13" s="313"/>
      <c r="H13" s="313"/>
      <c r="I13" s="313"/>
      <c r="J13" s="313"/>
      <c r="K13" s="313"/>
      <c r="L13" s="313"/>
      <c r="M13" s="314"/>
    </row>
    <row r="14" spans="1:13" ht="201" customHeight="1" x14ac:dyDescent="0.25">
      <c r="A14" s="111"/>
      <c r="B14" s="330" t="s">
        <v>154</v>
      </c>
      <c r="C14" s="331"/>
      <c r="D14" s="331"/>
      <c r="E14" s="331"/>
      <c r="F14" s="331"/>
      <c r="G14" s="331"/>
      <c r="H14" s="331"/>
      <c r="I14" s="331"/>
      <c r="J14" s="331"/>
      <c r="K14" s="331"/>
      <c r="L14" s="331"/>
      <c r="M14" s="332"/>
    </row>
    <row r="15" spans="1:13" ht="16.5" customHeight="1" x14ac:dyDescent="0.2">
      <c r="A15" s="75"/>
      <c r="B15" s="14"/>
      <c r="C15" s="14"/>
      <c r="D15" s="14"/>
      <c r="E15" s="14"/>
      <c r="F15" s="14"/>
      <c r="G15" s="14"/>
      <c r="H15" s="14"/>
      <c r="I15" s="14"/>
      <c r="J15" s="14"/>
      <c r="K15" s="14"/>
      <c r="L15" s="14"/>
      <c r="M15" s="14"/>
    </row>
    <row r="16" spans="1:13" ht="14.25" customHeight="1" x14ac:dyDescent="0.2">
      <c r="A16" s="75"/>
      <c r="B16" s="75"/>
      <c r="C16" s="15"/>
      <c r="D16" s="15"/>
      <c r="E16" s="15"/>
      <c r="F16" s="15"/>
      <c r="G16" s="15"/>
      <c r="H16" s="15"/>
      <c r="I16" s="15"/>
      <c r="J16" s="15"/>
      <c r="K16" s="15"/>
      <c r="L16" s="75"/>
      <c r="M16" s="75"/>
    </row>
    <row r="17" spans="1:13" ht="15.75" customHeight="1" x14ac:dyDescent="0.25">
      <c r="A17" s="26"/>
      <c r="B17" s="333" t="s">
        <v>155</v>
      </c>
      <c r="C17" s="326"/>
      <c r="D17" s="326"/>
      <c r="E17" s="326"/>
      <c r="F17" s="326"/>
      <c r="G17" s="326"/>
      <c r="H17" s="326"/>
      <c r="I17" s="326"/>
      <c r="J17" s="326"/>
      <c r="K17" s="326"/>
      <c r="L17" s="326"/>
      <c r="M17" s="334"/>
    </row>
    <row r="18" spans="1:13" ht="18.75" customHeight="1" x14ac:dyDescent="0.25">
      <c r="A18" s="102"/>
      <c r="B18" s="322"/>
      <c r="C18" s="324"/>
      <c r="D18" s="322" t="s">
        <v>156</v>
      </c>
      <c r="E18" s="323"/>
      <c r="F18" s="324"/>
      <c r="G18" s="322" t="s">
        <v>157</v>
      </c>
      <c r="H18" s="323"/>
      <c r="I18" s="324"/>
      <c r="J18" s="322" t="s">
        <v>158</v>
      </c>
      <c r="K18" s="323"/>
      <c r="L18" s="324"/>
      <c r="M18" s="112" t="s">
        <v>159</v>
      </c>
    </row>
    <row r="19" spans="1:13" ht="75.75" customHeight="1" x14ac:dyDescent="0.2">
      <c r="A19" s="26"/>
      <c r="B19" s="41" t="s">
        <v>160</v>
      </c>
      <c r="C19" s="42" t="s">
        <v>161</v>
      </c>
      <c r="D19" s="43" t="s">
        <v>162</v>
      </c>
      <c r="E19" s="44" t="s">
        <v>163</v>
      </c>
      <c r="F19" s="33" t="s">
        <v>164</v>
      </c>
      <c r="G19" s="44" t="s">
        <v>165</v>
      </c>
      <c r="H19" s="33" t="s">
        <v>166</v>
      </c>
      <c r="I19" s="34" t="s">
        <v>167</v>
      </c>
      <c r="J19" s="45" t="s">
        <v>168</v>
      </c>
      <c r="K19" s="46" t="s">
        <v>169</v>
      </c>
      <c r="L19" s="34" t="s">
        <v>170</v>
      </c>
      <c r="M19" s="46" t="s">
        <v>171</v>
      </c>
    </row>
    <row r="20" spans="1:13" ht="15.75" customHeight="1" x14ac:dyDescent="0.2">
      <c r="A20" s="26"/>
      <c r="B20" s="47">
        <v>1</v>
      </c>
      <c r="C20" s="48" t="s">
        <v>172</v>
      </c>
      <c r="D20" s="49">
        <v>240</v>
      </c>
      <c r="E20" s="50">
        <v>1920</v>
      </c>
      <c r="F20" s="51">
        <f t="shared" ref="F20:F27" si="0">SUM(D20*E20)</f>
        <v>460800</v>
      </c>
      <c r="G20" s="49"/>
      <c r="H20" s="52">
        <v>960</v>
      </c>
      <c r="I20" s="53">
        <f t="shared" ref="I20:I27" si="1">ROUND(G20*H20,2)</f>
        <v>0</v>
      </c>
      <c r="J20" s="49"/>
      <c r="K20" s="54">
        <v>480</v>
      </c>
      <c r="L20" s="53">
        <f t="shared" ref="L20:L27" si="2">J20*K20</f>
        <v>0</v>
      </c>
      <c r="M20" s="55">
        <f t="shared" ref="M20:M27" si="3">SUM(F20+I20+L20)</f>
        <v>460800</v>
      </c>
    </row>
    <row r="21" spans="1:13" ht="30.75" customHeight="1" x14ac:dyDescent="0.2">
      <c r="A21" s="26"/>
      <c r="B21" s="47">
        <v>1</v>
      </c>
      <c r="C21" s="56" t="s">
        <v>173</v>
      </c>
      <c r="D21" s="57">
        <v>220</v>
      </c>
      <c r="E21" s="50">
        <v>1920</v>
      </c>
      <c r="F21" s="51">
        <f t="shared" si="0"/>
        <v>422400</v>
      </c>
      <c r="G21" s="57"/>
      <c r="H21" s="52">
        <v>960</v>
      </c>
      <c r="I21" s="53">
        <f t="shared" si="1"/>
        <v>0</v>
      </c>
      <c r="J21" s="57"/>
      <c r="K21" s="54">
        <v>480</v>
      </c>
      <c r="L21" s="53">
        <f t="shared" si="2"/>
        <v>0</v>
      </c>
      <c r="M21" s="55">
        <f t="shared" si="3"/>
        <v>422400</v>
      </c>
    </row>
    <row r="22" spans="1:13" ht="15.75" customHeight="1" x14ac:dyDescent="0.2">
      <c r="A22" s="26"/>
      <c r="B22" s="47">
        <v>1</v>
      </c>
      <c r="C22" s="56" t="s">
        <v>174</v>
      </c>
      <c r="D22" s="57">
        <v>300</v>
      </c>
      <c r="E22" s="50">
        <v>1500</v>
      </c>
      <c r="F22" s="51">
        <f t="shared" si="0"/>
        <v>450000</v>
      </c>
      <c r="G22" s="57"/>
      <c r="H22" s="52">
        <v>960</v>
      </c>
      <c r="I22" s="53">
        <f t="shared" si="1"/>
        <v>0</v>
      </c>
      <c r="J22" s="57"/>
      <c r="K22" s="54">
        <v>480</v>
      </c>
      <c r="L22" s="53">
        <f t="shared" si="2"/>
        <v>0</v>
      </c>
      <c r="M22" s="55">
        <f t="shared" si="3"/>
        <v>450000</v>
      </c>
    </row>
    <row r="23" spans="1:13" ht="30.75" customHeight="1" x14ac:dyDescent="0.2">
      <c r="A23" s="26"/>
      <c r="B23" s="47">
        <v>1</v>
      </c>
      <c r="C23" s="56" t="s">
        <v>175</v>
      </c>
      <c r="D23" s="57">
        <v>180</v>
      </c>
      <c r="E23" s="50">
        <v>1920</v>
      </c>
      <c r="F23" s="51">
        <f t="shared" si="0"/>
        <v>345600</v>
      </c>
      <c r="G23" s="57"/>
      <c r="H23" s="52">
        <v>960</v>
      </c>
      <c r="I23" s="53">
        <f t="shared" si="1"/>
        <v>0</v>
      </c>
      <c r="J23" s="57"/>
      <c r="K23" s="54">
        <v>480</v>
      </c>
      <c r="L23" s="53">
        <f t="shared" si="2"/>
        <v>0</v>
      </c>
      <c r="M23" s="55">
        <f t="shared" si="3"/>
        <v>345600</v>
      </c>
    </row>
    <row r="24" spans="1:13" ht="15.75" customHeight="1" x14ac:dyDescent="0.2">
      <c r="A24" s="26"/>
      <c r="B24" s="47">
        <v>1</v>
      </c>
      <c r="C24" s="56" t="s">
        <v>176</v>
      </c>
      <c r="D24" s="57"/>
      <c r="E24" s="50">
        <v>0</v>
      </c>
      <c r="F24" s="51">
        <f t="shared" si="0"/>
        <v>0</v>
      </c>
      <c r="G24" s="57"/>
      <c r="H24" s="52">
        <v>0</v>
      </c>
      <c r="I24" s="53">
        <f t="shared" si="1"/>
        <v>0</v>
      </c>
      <c r="J24" s="57"/>
      <c r="K24" s="52">
        <v>0</v>
      </c>
      <c r="L24" s="53">
        <f t="shared" si="2"/>
        <v>0</v>
      </c>
      <c r="M24" s="55">
        <f t="shared" si="3"/>
        <v>0</v>
      </c>
    </row>
    <row r="25" spans="1:13" ht="15.75" customHeight="1" x14ac:dyDescent="0.2">
      <c r="A25" s="111"/>
      <c r="B25" s="113" t="s">
        <v>177</v>
      </c>
      <c r="C25" s="114" t="s">
        <v>178</v>
      </c>
      <c r="D25" s="115">
        <v>170</v>
      </c>
      <c r="E25" s="116">
        <v>1920</v>
      </c>
      <c r="F25" s="117">
        <f t="shared" si="0"/>
        <v>326400</v>
      </c>
      <c r="G25" s="115"/>
      <c r="H25" s="118">
        <v>960</v>
      </c>
      <c r="I25" s="119">
        <f t="shared" si="1"/>
        <v>0</v>
      </c>
      <c r="J25" s="115"/>
      <c r="K25" s="120">
        <v>480</v>
      </c>
      <c r="L25" s="119">
        <f t="shared" si="2"/>
        <v>0</v>
      </c>
      <c r="M25" s="121">
        <f t="shared" si="3"/>
        <v>326400</v>
      </c>
    </row>
    <row r="26" spans="1:13" ht="15.75" customHeight="1" x14ac:dyDescent="0.2">
      <c r="A26" s="102"/>
      <c r="B26" s="122" t="s">
        <v>177</v>
      </c>
      <c r="C26" s="123" t="s">
        <v>179</v>
      </c>
      <c r="D26" s="124">
        <v>170</v>
      </c>
      <c r="E26" s="125">
        <v>3840</v>
      </c>
      <c r="F26" s="126">
        <f t="shared" si="0"/>
        <v>652800</v>
      </c>
      <c r="G26" s="124"/>
      <c r="H26" s="127">
        <v>1920</v>
      </c>
      <c r="I26" s="128">
        <f t="shared" si="1"/>
        <v>0</v>
      </c>
      <c r="J26" s="124"/>
      <c r="K26" s="129">
        <v>480</v>
      </c>
      <c r="L26" s="128">
        <f t="shared" si="2"/>
        <v>0</v>
      </c>
      <c r="M26" s="130">
        <f t="shared" si="3"/>
        <v>652800</v>
      </c>
    </row>
    <row r="27" spans="1:13" ht="15.75" customHeight="1" x14ac:dyDescent="0.2">
      <c r="A27" s="111"/>
      <c r="B27" s="113" t="s">
        <v>177</v>
      </c>
      <c r="C27" s="114" t="s">
        <v>180</v>
      </c>
      <c r="D27" s="115">
        <v>170</v>
      </c>
      <c r="E27" s="116">
        <v>1920</v>
      </c>
      <c r="F27" s="131">
        <f t="shared" si="0"/>
        <v>326400</v>
      </c>
      <c r="G27" s="115"/>
      <c r="H27" s="132">
        <v>480</v>
      </c>
      <c r="I27" s="133">
        <f t="shared" si="1"/>
        <v>0</v>
      </c>
      <c r="J27" s="115"/>
      <c r="K27" s="132">
        <v>0</v>
      </c>
      <c r="L27" s="133">
        <f t="shared" si="2"/>
        <v>0</v>
      </c>
      <c r="M27" s="121">
        <f t="shared" si="3"/>
        <v>326400</v>
      </c>
    </row>
    <row r="28" spans="1:13" ht="15.75" customHeight="1" x14ac:dyDescent="0.25">
      <c r="A28" s="26"/>
      <c r="B28" s="325" t="s">
        <v>181</v>
      </c>
      <c r="C28" s="326"/>
      <c r="D28" s="58"/>
      <c r="E28" s="59">
        <f>SUM(E20:E27)</f>
        <v>14940</v>
      </c>
      <c r="F28" s="60">
        <f>SUM(F20:F27)</f>
        <v>2984400</v>
      </c>
      <c r="G28" s="61"/>
      <c r="H28" s="59">
        <f>SUM(H20:H27)</f>
        <v>7200</v>
      </c>
      <c r="I28" s="60">
        <f>SUM(I20:I27)</f>
        <v>0</v>
      </c>
      <c r="J28" s="61"/>
      <c r="K28" s="59">
        <f>SUM(K20:K27)</f>
        <v>2880</v>
      </c>
      <c r="L28" s="60">
        <f>SUM(L20:L27)</f>
        <v>0</v>
      </c>
      <c r="M28" s="62">
        <f>SUM(M20:M27)</f>
        <v>2984400</v>
      </c>
    </row>
    <row r="29" spans="1:13" ht="14.25" customHeight="1" x14ac:dyDescent="0.2">
      <c r="A29" s="102"/>
      <c r="B29" s="102"/>
      <c r="C29" s="134"/>
      <c r="D29" s="135"/>
      <c r="E29" s="134"/>
      <c r="F29" s="136">
        <f>SUM(F25:F27)</f>
        <v>1305600</v>
      </c>
      <c r="G29" s="134"/>
      <c r="H29" s="134"/>
      <c r="I29" s="134"/>
      <c r="J29" s="134"/>
      <c r="K29" s="134"/>
      <c r="L29" s="102"/>
      <c r="M29" s="102"/>
    </row>
    <row r="30" spans="1:13" ht="14.25" customHeight="1" x14ac:dyDescent="0.2">
      <c r="A30" s="111"/>
      <c r="B30" s="137"/>
      <c r="C30" s="137"/>
      <c r="D30" s="137" t="s">
        <v>182</v>
      </c>
      <c r="E30" s="137"/>
      <c r="F30" s="137"/>
      <c r="G30" s="63"/>
      <c r="H30" s="63"/>
      <c r="I30" s="63"/>
      <c r="J30" s="137"/>
      <c r="K30" s="137"/>
      <c r="L30" s="111"/>
      <c r="M30" s="111"/>
    </row>
    <row r="31" spans="1:13" ht="14.25" customHeight="1" x14ac:dyDescent="0.2">
      <c r="A31" s="75"/>
      <c r="B31" s="15"/>
      <c r="C31" s="15"/>
      <c r="D31" s="15"/>
      <c r="E31" s="15"/>
      <c r="F31" s="15"/>
      <c r="G31" s="16"/>
      <c r="H31" s="16"/>
      <c r="I31" s="16"/>
      <c r="J31" s="15"/>
      <c r="K31" s="15"/>
      <c r="L31" s="75"/>
      <c r="M31" s="75"/>
    </row>
    <row r="32" spans="1:13" ht="70.5" customHeight="1" x14ac:dyDescent="0.25">
      <c r="A32" s="320" t="s">
        <v>183</v>
      </c>
      <c r="B32" s="321"/>
      <c r="C32" s="311"/>
      <c r="D32" s="102"/>
      <c r="E32" s="102"/>
      <c r="F32" s="138">
        <f>SUM(F20:F23)</f>
        <v>1678800</v>
      </c>
      <c r="G32" s="102"/>
      <c r="H32" s="102"/>
      <c r="I32" s="102"/>
      <c r="J32" s="102"/>
      <c r="K32" s="102"/>
      <c r="L32" s="102"/>
      <c r="M32" s="102"/>
    </row>
    <row r="33" spans="1:13" ht="14.25" customHeight="1" x14ac:dyDescent="0.25">
      <c r="A33" s="318" t="s">
        <v>184</v>
      </c>
      <c r="B33" s="308"/>
      <c r="C33" s="319"/>
      <c r="D33" s="26"/>
      <c r="E33" s="26"/>
      <c r="F33" s="26"/>
      <c r="G33" s="26"/>
      <c r="H33" s="26"/>
      <c r="I33" s="26"/>
      <c r="J33" s="26"/>
      <c r="K33" s="26"/>
      <c r="L33" s="26"/>
      <c r="M33" s="26"/>
    </row>
    <row r="34" spans="1:13" ht="48.75" customHeight="1" x14ac:dyDescent="0.25">
      <c r="A34" s="139">
        <v>1</v>
      </c>
      <c r="B34" s="305" t="s">
        <v>185</v>
      </c>
      <c r="C34" s="306"/>
      <c r="D34" s="111"/>
      <c r="E34" s="111"/>
      <c r="F34" s="111"/>
      <c r="G34" s="111"/>
      <c r="H34" s="111"/>
      <c r="I34" s="111"/>
      <c r="J34" s="111"/>
      <c r="K34" s="111"/>
      <c r="L34" s="111"/>
      <c r="M34" s="111"/>
    </row>
    <row r="35" spans="1:13" ht="50.25" customHeight="1" x14ac:dyDescent="0.25">
      <c r="A35" s="140">
        <v>2</v>
      </c>
      <c r="B35" s="310" t="s">
        <v>186</v>
      </c>
      <c r="C35" s="311"/>
      <c r="D35" s="102"/>
      <c r="E35" s="102"/>
      <c r="F35" s="102"/>
      <c r="G35" s="102"/>
      <c r="H35" s="102"/>
      <c r="I35" s="102"/>
      <c r="J35" s="102"/>
      <c r="K35" s="102"/>
      <c r="L35" s="102"/>
      <c r="M35" s="102"/>
    </row>
    <row r="36" spans="1:13" ht="42.75" customHeight="1" x14ac:dyDescent="0.25">
      <c r="A36" s="139">
        <v>3</v>
      </c>
      <c r="B36" s="305" t="s">
        <v>187</v>
      </c>
      <c r="C36" s="306"/>
      <c r="D36" s="111"/>
      <c r="E36" s="111"/>
      <c r="F36" s="111"/>
      <c r="G36" s="111"/>
      <c r="H36" s="111"/>
      <c r="I36" s="111"/>
      <c r="J36" s="111"/>
      <c r="K36" s="111"/>
      <c r="L36" s="111"/>
      <c r="M36" s="111"/>
    </row>
    <row r="37" spans="1:13" ht="39.75" customHeight="1" x14ac:dyDescent="0.25">
      <c r="A37" s="140">
        <v>4</v>
      </c>
      <c r="B37" s="310" t="s">
        <v>188</v>
      </c>
      <c r="C37" s="311"/>
      <c r="D37" s="102"/>
      <c r="E37" s="102"/>
      <c r="F37" s="102"/>
      <c r="G37" s="102"/>
      <c r="H37" s="102"/>
      <c r="I37" s="102"/>
      <c r="J37" s="102"/>
      <c r="K37" s="102"/>
      <c r="L37" s="102"/>
      <c r="M37" s="102"/>
    </row>
    <row r="38" spans="1:13" ht="34.5" customHeight="1" x14ac:dyDescent="0.25">
      <c r="A38" s="139">
        <v>5</v>
      </c>
      <c r="B38" s="305" t="s">
        <v>189</v>
      </c>
      <c r="C38" s="306"/>
      <c r="D38" s="111"/>
      <c r="E38" s="111"/>
      <c r="F38" s="111"/>
      <c r="G38" s="111"/>
      <c r="H38" s="111"/>
      <c r="I38" s="111"/>
      <c r="J38" s="111"/>
      <c r="K38" s="111"/>
      <c r="L38" s="111"/>
      <c r="M38" s="111"/>
    </row>
    <row r="39" spans="1:13" ht="39.75" customHeight="1" x14ac:dyDescent="0.25">
      <c r="A39" s="140">
        <v>6</v>
      </c>
      <c r="B39" s="310" t="s">
        <v>190</v>
      </c>
      <c r="C39" s="311"/>
      <c r="D39" s="102"/>
      <c r="E39" s="102"/>
      <c r="F39" s="102"/>
      <c r="G39" s="102"/>
      <c r="H39" s="102"/>
      <c r="I39" s="102"/>
      <c r="J39" s="102"/>
      <c r="K39" s="102"/>
      <c r="L39" s="102"/>
      <c r="M39" s="102"/>
    </row>
    <row r="40" spans="1:13" ht="40.5" customHeight="1" x14ac:dyDescent="0.25">
      <c r="A40" s="139">
        <v>7</v>
      </c>
      <c r="B40" s="305" t="s">
        <v>191</v>
      </c>
      <c r="C40" s="306"/>
      <c r="D40" s="111"/>
      <c r="E40" s="111"/>
      <c r="F40" s="111"/>
      <c r="G40" s="111"/>
      <c r="H40" s="111"/>
      <c r="I40" s="111"/>
      <c r="J40" s="111"/>
      <c r="K40" s="111"/>
      <c r="L40" s="111"/>
      <c r="M40" s="111"/>
    </row>
    <row r="41" spans="1:13" ht="14.25" customHeight="1" x14ac:dyDescent="0.2">
      <c r="A41" s="75"/>
      <c r="B41" s="17"/>
      <c r="C41" s="18"/>
      <c r="D41" s="75"/>
      <c r="E41" s="75"/>
      <c r="F41" s="75"/>
      <c r="G41" s="75"/>
      <c r="H41" s="75"/>
      <c r="I41" s="75"/>
      <c r="J41" s="75"/>
      <c r="K41" s="75"/>
      <c r="L41" s="75"/>
      <c r="M41" s="75"/>
    </row>
    <row r="42" spans="1:13" ht="14.25" customHeight="1" x14ac:dyDescent="0.2">
      <c r="A42" s="75"/>
      <c r="B42" s="75"/>
      <c r="C42" s="75"/>
      <c r="D42" s="75"/>
      <c r="E42" s="75"/>
      <c r="F42" s="75"/>
      <c r="G42" s="75"/>
      <c r="H42" s="75"/>
      <c r="I42" s="75"/>
      <c r="J42" s="75"/>
      <c r="K42" s="75"/>
      <c r="L42" s="75"/>
      <c r="M42" s="75"/>
    </row>
    <row r="43" spans="1:13" ht="14.25" customHeight="1" x14ac:dyDescent="0.2">
      <c r="A43" s="75"/>
      <c r="B43" s="75"/>
      <c r="C43" s="75"/>
      <c r="D43" s="75"/>
      <c r="E43" s="75"/>
      <c r="F43" s="75"/>
      <c r="G43" s="75"/>
      <c r="H43" s="75"/>
      <c r="I43" s="75"/>
      <c r="J43" s="75"/>
      <c r="K43" s="75"/>
      <c r="L43" s="75"/>
      <c r="M43" s="75"/>
    </row>
  </sheetData>
  <mergeCells count="23">
    <mergeCell ref="B11:J11"/>
    <mergeCell ref="B14:M14"/>
    <mergeCell ref="G18:I18"/>
    <mergeCell ref="B6:K6"/>
    <mergeCell ref="B17:M17"/>
    <mergeCell ref="B13:M13"/>
    <mergeCell ref="B18:C18"/>
    <mergeCell ref="B40:C40"/>
    <mergeCell ref="B8:K8"/>
    <mergeCell ref="B36:C36"/>
    <mergeCell ref="B35:C35"/>
    <mergeCell ref="A1:K1"/>
    <mergeCell ref="B39:C39"/>
    <mergeCell ref="C2:K2"/>
    <mergeCell ref="A33:C33"/>
    <mergeCell ref="B4:K4"/>
    <mergeCell ref="A32:C32"/>
    <mergeCell ref="D18:F18"/>
    <mergeCell ref="B38:C38"/>
    <mergeCell ref="J18:L18"/>
    <mergeCell ref="B34:C34"/>
    <mergeCell ref="B37:C37"/>
    <mergeCell ref="B28:C28"/>
  </mergeCells>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3"/>
  <sheetViews>
    <sheetView zoomScaleNormal="100" workbookViewId="0">
      <selection activeCell="D10" sqref="D10"/>
    </sheetView>
  </sheetViews>
  <sheetFormatPr defaultColWidth="9.140625" defaultRowHeight="15" x14ac:dyDescent="0.25"/>
  <cols>
    <col min="1" max="1" width="25.28515625" style="22" customWidth="1"/>
    <col min="2" max="2" width="104" style="21" customWidth="1"/>
    <col min="3" max="3" width="16.7109375" style="21" customWidth="1"/>
    <col min="4" max="4" width="19" style="25" customWidth="1"/>
    <col min="5" max="5" width="24.5703125" style="22" customWidth="1"/>
    <col min="6" max="6" width="21.85546875" style="22" customWidth="1"/>
    <col min="7" max="7" width="16.42578125" style="22" customWidth="1"/>
    <col min="8" max="8" width="14.7109375" style="22" customWidth="1"/>
    <col min="9" max="9" width="9.140625" style="22" customWidth="1"/>
    <col min="10" max="16384" width="9.140625" style="22"/>
  </cols>
  <sheetData>
    <row r="1" spans="1:6" ht="19.899999999999999" customHeight="1" x14ac:dyDescent="0.25">
      <c r="A1" s="256" t="s">
        <v>209</v>
      </c>
      <c r="B1" s="337"/>
      <c r="C1" s="337"/>
      <c r="D1" s="337"/>
    </row>
    <row r="2" spans="1:6" ht="30" customHeight="1" x14ac:dyDescent="0.25">
      <c r="A2" s="159" t="s">
        <v>19</v>
      </c>
      <c r="B2" s="341">
        <f>'3. Base Contract Deliverables'!C2</f>
        <v>0</v>
      </c>
      <c r="C2" s="342"/>
      <c r="D2" s="343"/>
    </row>
    <row r="3" spans="1:6" ht="59.25" customHeight="1" x14ac:dyDescent="0.25">
      <c r="A3" s="339" t="s">
        <v>219</v>
      </c>
      <c r="B3" s="340"/>
      <c r="C3" s="340"/>
      <c r="D3" s="340"/>
    </row>
    <row r="4" spans="1:6" ht="45" customHeight="1" x14ac:dyDescent="0.25">
      <c r="A4" s="202" t="s">
        <v>50</v>
      </c>
      <c r="B4" s="203" t="s">
        <v>139</v>
      </c>
      <c r="C4" s="168" t="s">
        <v>192</v>
      </c>
      <c r="D4" s="168" t="s">
        <v>145</v>
      </c>
    </row>
    <row r="5" spans="1:6" ht="15" customHeight="1" x14ac:dyDescent="0.25">
      <c r="A5" s="203"/>
      <c r="B5" s="262" t="s">
        <v>147</v>
      </c>
      <c r="C5" s="338"/>
      <c r="D5" s="338"/>
    </row>
    <row r="6" spans="1:6" ht="14.25" x14ac:dyDescent="0.25">
      <c r="A6" s="185">
        <v>1</v>
      </c>
      <c r="B6" s="141" t="s">
        <v>148</v>
      </c>
      <c r="C6" s="234"/>
      <c r="D6" s="235">
        <f>C6*12</f>
        <v>0</v>
      </c>
    </row>
    <row r="7" spans="1:6" ht="15" customHeight="1" x14ac:dyDescent="0.25">
      <c r="A7" s="186"/>
      <c r="B7" s="279" t="s">
        <v>193</v>
      </c>
      <c r="C7" s="336"/>
      <c r="D7" s="336"/>
    </row>
    <row r="8" spans="1:6" ht="14.25" x14ac:dyDescent="0.25">
      <c r="A8" s="204">
        <v>2</v>
      </c>
      <c r="B8" s="142" t="s">
        <v>148</v>
      </c>
      <c r="C8" s="234"/>
      <c r="D8" s="235">
        <f>C8*12</f>
        <v>0</v>
      </c>
    </row>
    <row r="9" spans="1:6" ht="15" customHeight="1" x14ac:dyDescent="0.25">
      <c r="A9" s="186"/>
      <c r="B9" s="279" t="s">
        <v>194</v>
      </c>
      <c r="C9" s="336"/>
      <c r="D9" s="336"/>
    </row>
    <row r="10" spans="1:6" ht="14.25" x14ac:dyDescent="0.25">
      <c r="A10" s="205">
        <v>3</v>
      </c>
      <c r="B10" s="73" t="s">
        <v>148</v>
      </c>
      <c r="C10" s="234"/>
      <c r="D10" s="235">
        <f>C10*12</f>
        <v>0</v>
      </c>
    </row>
    <row r="11" spans="1:6" ht="16.5" customHeight="1" x14ac:dyDescent="0.25">
      <c r="A11" s="147"/>
      <c r="B11" s="242" t="s">
        <v>152</v>
      </c>
      <c r="C11" s="336"/>
      <c r="D11" s="206">
        <f>SUM(D6,D8,D10)</f>
        <v>0</v>
      </c>
    </row>
    <row r="12" spans="1:6" ht="14.25" x14ac:dyDescent="0.2">
      <c r="A12" s="23"/>
      <c r="B12" s="23"/>
      <c r="C12" s="22"/>
      <c r="D12" s="22"/>
      <c r="E12" s="23"/>
      <c r="F12" s="23"/>
    </row>
    <row r="13" spans="1:6" ht="14.25" customHeight="1" x14ac:dyDescent="0.2">
      <c r="A13" s="23"/>
      <c r="B13" s="23"/>
      <c r="C13" s="23"/>
      <c r="D13" s="23"/>
      <c r="E13" s="23"/>
      <c r="F13" s="23"/>
    </row>
  </sheetData>
  <mergeCells count="7">
    <mergeCell ref="B7:D7"/>
    <mergeCell ref="B11:C11"/>
    <mergeCell ref="B9:D9"/>
    <mergeCell ref="A1:D1"/>
    <mergeCell ref="B5:D5"/>
    <mergeCell ref="A3:D3"/>
    <mergeCell ref="B2:D2"/>
  </mergeCells>
  <pageMargins left="0.7" right="0.7" top="0.75" bottom="0.75" header="0.511811023622047" footer="0.511811023622047"/>
  <pageSetup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21"/>
  <sheetViews>
    <sheetView zoomScaleNormal="100" workbookViewId="0">
      <selection activeCell="F17" sqref="F17"/>
    </sheetView>
  </sheetViews>
  <sheetFormatPr defaultColWidth="9.140625" defaultRowHeight="14.25" x14ac:dyDescent="0.25"/>
  <cols>
    <col min="1" max="1" width="10.42578125" style="4" customWidth="1"/>
    <col min="2" max="2" width="10.7109375" style="5" customWidth="1"/>
    <col min="3" max="3" width="30.7109375" style="5" customWidth="1"/>
    <col min="4" max="4" width="19" style="5" customWidth="1"/>
    <col min="5" max="5" width="18.28515625" style="4" customWidth="1"/>
    <col min="6" max="6" width="19" style="4" customWidth="1"/>
    <col min="7" max="7" width="56" style="4" customWidth="1"/>
    <col min="8" max="16384" width="9.140625" style="4"/>
  </cols>
  <sheetData>
    <row r="1" spans="1:7" ht="25.15" customHeight="1" x14ac:dyDescent="0.25">
      <c r="A1" s="346" t="s">
        <v>210</v>
      </c>
      <c r="B1" s="347"/>
      <c r="C1" s="347"/>
      <c r="D1" s="347"/>
      <c r="E1" s="347"/>
      <c r="F1" s="347"/>
    </row>
    <row r="2" spans="1:7" ht="39" customHeight="1" x14ac:dyDescent="0.25">
      <c r="A2" s="262" t="s">
        <v>19</v>
      </c>
      <c r="B2" s="262"/>
      <c r="C2" s="256">
        <f>'3. Base Contract Deliverables'!C2</f>
        <v>0</v>
      </c>
      <c r="D2" s="256"/>
      <c r="E2" s="256"/>
      <c r="F2" s="256"/>
    </row>
    <row r="3" spans="1:7" ht="151.5" customHeight="1" x14ac:dyDescent="0.2">
      <c r="A3" s="339" t="s">
        <v>195</v>
      </c>
      <c r="B3" s="353"/>
      <c r="C3" s="353"/>
      <c r="D3" s="353"/>
      <c r="E3" s="353"/>
      <c r="F3" s="353"/>
    </row>
    <row r="4" spans="1:7" ht="60" x14ac:dyDescent="0.25">
      <c r="A4" s="170" t="s">
        <v>50</v>
      </c>
      <c r="B4" s="351" t="s">
        <v>196</v>
      </c>
      <c r="C4" s="280"/>
      <c r="D4" s="187" t="s">
        <v>197</v>
      </c>
      <c r="E4" s="187" t="s">
        <v>198</v>
      </c>
      <c r="F4" s="187" t="s">
        <v>220</v>
      </c>
    </row>
    <row r="5" spans="1:7" x14ac:dyDescent="0.2">
      <c r="A5" s="207">
        <v>1</v>
      </c>
      <c r="B5" s="354" t="s">
        <v>174</v>
      </c>
      <c r="C5" s="294"/>
      <c r="D5" s="143"/>
      <c r="E5" s="144">
        <v>2000</v>
      </c>
      <c r="F5" s="208">
        <f t="shared" ref="F5:F12" si="0">SUM(D5*E5)</f>
        <v>0</v>
      </c>
      <c r="G5" s="226"/>
    </row>
    <row r="6" spans="1:7" x14ac:dyDescent="0.2">
      <c r="A6" s="207">
        <v>2</v>
      </c>
      <c r="B6" s="354" t="s">
        <v>223</v>
      </c>
      <c r="C6" s="294"/>
      <c r="D6" s="143"/>
      <c r="E6" s="144">
        <v>2000</v>
      </c>
      <c r="F6" s="208">
        <f t="shared" si="0"/>
        <v>0</v>
      </c>
      <c r="G6" s="226"/>
    </row>
    <row r="7" spans="1:7" x14ac:dyDescent="0.25">
      <c r="A7" s="207">
        <v>3</v>
      </c>
      <c r="B7" s="160" t="s">
        <v>227</v>
      </c>
      <c r="C7" s="160"/>
      <c r="D7" s="143"/>
      <c r="E7" s="144">
        <v>2000</v>
      </c>
      <c r="F7" s="208">
        <f t="shared" si="0"/>
        <v>0</v>
      </c>
      <c r="G7" s="226"/>
    </row>
    <row r="8" spans="1:7" x14ac:dyDescent="0.25">
      <c r="A8" s="207">
        <v>4</v>
      </c>
      <c r="B8" s="344" t="s">
        <v>228</v>
      </c>
      <c r="C8" s="345"/>
      <c r="D8" s="143"/>
      <c r="E8" s="144">
        <v>2000</v>
      </c>
      <c r="F8" s="208">
        <f t="shared" si="0"/>
        <v>0</v>
      </c>
      <c r="G8" s="226"/>
    </row>
    <row r="9" spans="1:7" x14ac:dyDescent="0.25">
      <c r="A9" s="207">
        <v>5</v>
      </c>
      <c r="B9" s="344" t="s">
        <v>229</v>
      </c>
      <c r="C9" s="345"/>
      <c r="D9" s="143"/>
      <c r="E9" s="144">
        <v>2000</v>
      </c>
      <c r="F9" s="208">
        <f t="shared" si="0"/>
        <v>0</v>
      </c>
      <c r="G9" s="226"/>
    </row>
    <row r="10" spans="1:7" x14ac:dyDescent="0.25">
      <c r="A10" s="207">
        <v>6</v>
      </c>
      <c r="B10" s="344" t="s">
        <v>200</v>
      </c>
      <c r="C10" s="345"/>
      <c r="D10" s="143"/>
      <c r="E10" s="144">
        <v>2000</v>
      </c>
      <c r="F10" s="208">
        <f t="shared" si="0"/>
        <v>0</v>
      </c>
    </row>
    <row r="11" spans="1:7" x14ac:dyDescent="0.25">
      <c r="A11" s="207">
        <v>7</v>
      </c>
      <c r="B11" s="344" t="s">
        <v>201</v>
      </c>
      <c r="C11" s="345"/>
      <c r="D11" s="143"/>
      <c r="E11" s="144">
        <v>2000</v>
      </c>
      <c r="F11" s="208">
        <f t="shared" si="0"/>
        <v>0</v>
      </c>
    </row>
    <row r="12" spans="1:7" x14ac:dyDescent="0.25">
      <c r="A12" s="207">
        <v>8</v>
      </c>
      <c r="B12" s="344" t="s">
        <v>202</v>
      </c>
      <c r="C12" s="345"/>
      <c r="D12" s="143"/>
      <c r="E12" s="144">
        <v>2000</v>
      </c>
      <c r="F12" s="208">
        <f t="shared" si="0"/>
        <v>0</v>
      </c>
    </row>
    <row r="13" spans="1:7" ht="15.75" customHeight="1" x14ac:dyDescent="0.25">
      <c r="A13" s="227"/>
      <c r="B13" s="352" t="s">
        <v>203</v>
      </c>
      <c r="C13" s="352"/>
      <c r="D13" s="352"/>
      <c r="E13" s="228">
        <f>SUM(E5:E12)</f>
        <v>16000</v>
      </c>
      <c r="F13" s="229">
        <f>SUM(F5:F12)</f>
        <v>0</v>
      </c>
    </row>
    <row r="14" spans="1:7" x14ac:dyDescent="0.2">
      <c r="A14" s="75"/>
      <c r="B14" s="349"/>
      <c r="C14" s="350"/>
      <c r="D14" s="75"/>
      <c r="E14" s="75"/>
      <c r="F14" s="75"/>
    </row>
    <row r="15" spans="1:7" x14ac:dyDescent="0.2">
      <c r="A15" s="75"/>
      <c r="B15" s="75"/>
      <c r="C15" s="75"/>
      <c r="D15" s="75"/>
      <c r="E15" s="75"/>
      <c r="F15" s="75"/>
    </row>
    <row r="16" spans="1:7" ht="15" x14ac:dyDescent="0.25">
      <c r="A16" s="256" t="s">
        <v>204</v>
      </c>
      <c r="B16" s="256"/>
      <c r="C16" s="256"/>
      <c r="D16" s="256"/>
      <c r="E16" s="256"/>
      <c r="F16" s="256"/>
    </row>
    <row r="17" spans="1:6" ht="79.150000000000006" customHeight="1" x14ac:dyDescent="0.25">
      <c r="A17" s="348" t="s">
        <v>245</v>
      </c>
      <c r="B17" s="348"/>
      <c r="C17" s="348"/>
      <c r="D17" s="348"/>
      <c r="E17" s="348"/>
      <c r="F17" s="74">
        <f>'2. Cost Summary'!G33</f>
        <v>0</v>
      </c>
    </row>
    <row r="21" spans="1:6" ht="15" customHeight="1" x14ac:dyDescent="0.25"/>
  </sheetData>
  <mergeCells count="16">
    <mergeCell ref="B9:C9"/>
    <mergeCell ref="B8:C8"/>
    <mergeCell ref="A1:F1"/>
    <mergeCell ref="A17:E17"/>
    <mergeCell ref="B14:C14"/>
    <mergeCell ref="B4:C4"/>
    <mergeCell ref="B13:D13"/>
    <mergeCell ref="A16:F16"/>
    <mergeCell ref="A3:F3"/>
    <mergeCell ref="B6:C6"/>
    <mergeCell ref="B5:C5"/>
    <mergeCell ref="A2:B2"/>
    <mergeCell ref="C2:F2"/>
    <mergeCell ref="B12:C12"/>
    <mergeCell ref="B11:C11"/>
    <mergeCell ref="B10:C10"/>
  </mergeCells>
  <pageMargins left="0.7" right="0.7" top="0.75" bottom="0.75" header="0.511811023622047" footer="0.511811023622047"/>
  <pageSetup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1"/>
  <sheetViews>
    <sheetView zoomScale="85" zoomScaleNormal="85" workbookViewId="0">
      <selection activeCell="A2" sqref="A2:B2"/>
    </sheetView>
  </sheetViews>
  <sheetFormatPr defaultColWidth="9.140625" defaultRowHeight="14.25" x14ac:dyDescent="0.25"/>
  <cols>
    <col min="1" max="1" width="8.7109375" style="22" customWidth="1"/>
    <col min="2" max="2" width="12" style="21" customWidth="1"/>
    <col min="3" max="3" width="29.140625" style="21" customWidth="1"/>
    <col min="4" max="4" width="15" style="21" customWidth="1"/>
    <col min="5" max="5" width="16.5703125" style="22" customWidth="1"/>
    <col min="6" max="6" width="22.85546875" style="22" customWidth="1"/>
    <col min="7" max="7" width="37.85546875" style="22" customWidth="1"/>
    <col min="8" max="16384" width="9.140625" style="22"/>
  </cols>
  <sheetData>
    <row r="1" spans="1:7" ht="21" customHeight="1" x14ac:dyDescent="0.25">
      <c r="A1" s="355" t="s">
        <v>211</v>
      </c>
      <c r="B1" s="356"/>
      <c r="C1" s="356"/>
      <c r="D1" s="356"/>
      <c r="E1" s="356"/>
      <c r="F1" s="356"/>
    </row>
    <row r="2" spans="1:7" s="213" customFormat="1" ht="34.15" customHeight="1" x14ac:dyDescent="0.25">
      <c r="A2" s="262" t="s">
        <v>19</v>
      </c>
      <c r="B2" s="262"/>
      <c r="C2" s="286">
        <f>'3. Base Contract Deliverables'!C2</f>
        <v>0</v>
      </c>
      <c r="D2" s="287"/>
      <c r="E2" s="287"/>
      <c r="F2" s="288"/>
    </row>
    <row r="3" spans="1:7" ht="151.15" customHeight="1" x14ac:dyDescent="0.25">
      <c r="A3" s="360" t="s">
        <v>212</v>
      </c>
      <c r="B3" s="361"/>
      <c r="C3" s="361"/>
      <c r="D3" s="361"/>
      <c r="E3" s="361"/>
      <c r="F3" s="361"/>
    </row>
    <row r="4" spans="1:7" ht="83.25" customHeight="1" x14ac:dyDescent="0.25">
      <c r="A4" s="192" t="s">
        <v>50</v>
      </c>
      <c r="B4" s="256" t="s">
        <v>196</v>
      </c>
      <c r="C4" s="358"/>
      <c r="D4" s="200" t="s">
        <v>197</v>
      </c>
      <c r="E4" s="200" t="s">
        <v>198</v>
      </c>
      <c r="F4" s="200" t="s">
        <v>199</v>
      </c>
    </row>
    <row r="5" spans="1:7" x14ac:dyDescent="0.2">
      <c r="A5" s="207">
        <v>1</v>
      </c>
      <c r="B5" s="354" t="s">
        <v>222</v>
      </c>
      <c r="C5" s="294"/>
      <c r="D5" s="143"/>
      <c r="E5" s="144">
        <v>1940</v>
      </c>
      <c r="F5" s="208">
        <f t="shared" ref="F5:F12" si="0">SUM(D5*E5)</f>
        <v>0</v>
      </c>
      <c r="G5" s="232"/>
    </row>
    <row r="6" spans="1:7" x14ac:dyDescent="0.2">
      <c r="A6" s="207">
        <v>2</v>
      </c>
      <c r="B6" s="354" t="s">
        <v>223</v>
      </c>
      <c r="C6" s="294"/>
      <c r="D6" s="143"/>
      <c r="E6" s="144">
        <v>1940</v>
      </c>
      <c r="F6" s="208">
        <f t="shared" si="0"/>
        <v>0</v>
      </c>
      <c r="G6" s="226"/>
    </row>
    <row r="7" spans="1:7" x14ac:dyDescent="0.25">
      <c r="A7" s="207">
        <v>3</v>
      </c>
      <c r="B7" s="344" t="s">
        <v>224</v>
      </c>
      <c r="C7" s="345"/>
      <c r="D7" s="143"/>
      <c r="E7" s="144">
        <v>1940</v>
      </c>
      <c r="F7" s="208">
        <f t="shared" si="0"/>
        <v>0</v>
      </c>
      <c r="G7" s="226"/>
    </row>
    <row r="8" spans="1:7" x14ac:dyDescent="0.25">
      <c r="A8" s="207">
        <v>4</v>
      </c>
      <c r="B8" s="344" t="s">
        <v>225</v>
      </c>
      <c r="C8" s="345"/>
      <c r="D8" s="143"/>
      <c r="E8" s="144">
        <v>1940</v>
      </c>
      <c r="F8" s="208">
        <f t="shared" si="0"/>
        <v>0</v>
      </c>
      <c r="G8" s="226"/>
    </row>
    <row r="9" spans="1:7" x14ac:dyDescent="0.25">
      <c r="A9" s="207">
        <v>5</v>
      </c>
      <c r="B9" s="344" t="s">
        <v>226</v>
      </c>
      <c r="C9" s="345"/>
      <c r="D9" s="143"/>
      <c r="E9" s="144">
        <v>1940</v>
      </c>
      <c r="F9" s="208">
        <f t="shared" si="0"/>
        <v>0</v>
      </c>
      <c r="G9" s="226"/>
    </row>
    <row r="10" spans="1:7" x14ac:dyDescent="0.25">
      <c r="A10" s="207">
        <v>6</v>
      </c>
      <c r="B10" s="344" t="s">
        <v>200</v>
      </c>
      <c r="C10" s="345"/>
      <c r="D10" s="143"/>
      <c r="E10" s="144">
        <v>1940</v>
      </c>
      <c r="F10" s="208">
        <f t="shared" si="0"/>
        <v>0</v>
      </c>
    </row>
    <row r="11" spans="1:7" x14ac:dyDescent="0.25">
      <c r="A11" s="207">
        <v>7</v>
      </c>
      <c r="B11" s="344" t="s">
        <v>201</v>
      </c>
      <c r="C11" s="345"/>
      <c r="D11" s="143"/>
      <c r="E11" s="144">
        <v>1940</v>
      </c>
      <c r="F11" s="208">
        <f t="shared" si="0"/>
        <v>0</v>
      </c>
    </row>
    <row r="12" spans="1:7" x14ac:dyDescent="0.25">
      <c r="A12" s="207">
        <v>8</v>
      </c>
      <c r="B12" s="344" t="s">
        <v>202</v>
      </c>
      <c r="C12" s="345"/>
      <c r="D12" s="143"/>
      <c r="E12" s="144">
        <v>1940</v>
      </c>
      <c r="F12" s="208">
        <f t="shared" si="0"/>
        <v>0</v>
      </c>
    </row>
    <row r="13" spans="1:7" ht="15" customHeight="1" x14ac:dyDescent="0.25">
      <c r="A13" s="227"/>
      <c r="B13" s="359" t="s">
        <v>203</v>
      </c>
      <c r="C13" s="359"/>
      <c r="D13" s="359"/>
      <c r="E13" s="230">
        <f>SUM(E5:E12)</f>
        <v>15520</v>
      </c>
      <c r="F13" s="231">
        <f>SUM(F5:F12)</f>
        <v>0</v>
      </c>
    </row>
    <row r="14" spans="1:7" x14ac:dyDescent="0.2">
      <c r="A14" s="75"/>
      <c r="B14" s="349"/>
      <c r="C14" s="357"/>
      <c r="D14" s="75"/>
      <c r="E14" s="75"/>
      <c r="F14" s="75"/>
    </row>
    <row r="15" spans="1:7" x14ac:dyDescent="0.2">
      <c r="A15" s="75"/>
      <c r="B15" s="75"/>
      <c r="C15" s="75"/>
      <c r="D15" s="75"/>
      <c r="E15" s="75"/>
      <c r="F15" s="75"/>
    </row>
    <row r="16" spans="1:7" x14ac:dyDescent="0.2">
      <c r="A16" s="19"/>
      <c r="B16" s="20"/>
      <c r="C16" s="20"/>
      <c r="D16" s="75"/>
      <c r="E16" s="75"/>
      <c r="F16" s="75"/>
    </row>
    <row r="17" ht="15" customHeight="1" x14ac:dyDescent="0.25"/>
    <row r="21" ht="15" customHeight="1" x14ac:dyDescent="0.25"/>
  </sheetData>
  <mergeCells count="15">
    <mergeCell ref="C2:F2"/>
    <mergeCell ref="A1:F1"/>
    <mergeCell ref="B14:C14"/>
    <mergeCell ref="B4:C4"/>
    <mergeCell ref="B13:D13"/>
    <mergeCell ref="A3:F3"/>
    <mergeCell ref="B6:C6"/>
    <mergeCell ref="B5:C5"/>
    <mergeCell ref="A2:B2"/>
    <mergeCell ref="B10:C10"/>
    <mergeCell ref="B11:C11"/>
    <mergeCell ref="B12:C12"/>
    <mergeCell ref="B9:C9"/>
    <mergeCell ref="B8:C8"/>
    <mergeCell ref="B7:C7"/>
  </mergeCells>
  <pageMargins left="0.7" right="0.7" top="0.75" bottom="0.75" header="0.511811023622047" footer="0.511811023622047"/>
  <pageSetup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CD890D55996E6439E8B1D7288052348" ma:contentTypeVersion="17" ma:contentTypeDescription="Create a new document." ma:contentTypeScope="" ma:versionID="7d5ec99bc282bf9edea73ad3c8e31235">
  <xsd:schema xmlns:xsd="http://www.w3.org/2001/XMLSchema" xmlns:xs="http://www.w3.org/2001/XMLSchema" xmlns:p="http://schemas.microsoft.com/office/2006/metadata/properties" xmlns:ns2="4d4e84b6-7098-423c-aa74-a02cd75cc1e9" xmlns:ns3="957e54f3-fb53-43eb-b37c-90d53fb283d3" xmlns:ns4="a878335f-0755-4244-ac51-71d628fe1306" targetNamespace="http://schemas.microsoft.com/office/2006/metadata/properties" ma:root="true" ma:fieldsID="6c3173de70c948fe6e88cc07f34ad85e" ns2:_="" ns3:_="" ns4:_="">
    <xsd:import namespace="4d4e84b6-7098-423c-aa74-a02cd75cc1e9"/>
    <xsd:import namespace="957e54f3-fb53-43eb-b37c-90d53fb283d3"/>
    <xsd:import namespace="a878335f-0755-4244-ac51-71d628fe130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LengthInSeconds" minOccurs="0"/>
                <xsd:element ref="ns2:Detail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4e84b6-7098-423c-aa74-a02cd75cc1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Details" ma:index="19" nillable="true" ma:displayName="Details" ma:description="Test" ma:format="Dropdown" ma:internalName="Details">
      <xsd:simpleType>
        <xsd:restriction base="dms:Text">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878335f-0755-4244-ac51-71d628fe1306"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3309245f-42e0-4854-b567-52ebdfa44c72}" ma:internalName="TaxCatchAll" ma:showField="CatchAllData" ma:web="a878335f-0755-4244-ac51-71d628fe1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d4e84b6-7098-423c-aa74-a02cd75cc1e9">
      <Terms xmlns="http://schemas.microsoft.com/office/infopath/2007/PartnerControls"/>
    </lcf76f155ced4ddcb4097134ff3c332f>
    <TaxCatchAll xmlns="a878335f-0755-4244-ac51-71d628fe1306" xsi:nil="true"/>
    <Details xmlns="4d4e84b6-7098-423c-aa74-a02cd75cc1e9" xsi:nil="true"/>
  </documentManagement>
</p:properties>
</file>

<file path=customXml/itemProps1.xml><?xml version="1.0" encoding="utf-8"?>
<ds:datastoreItem xmlns:ds="http://schemas.openxmlformats.org/officeDocument/2006/customXml" ds:itemID="{A84E4612-1A14-497B-850B-B6A0098F160D}">
  <ds:schemaRefs>
    <ds:schemaRef ds:uri="http://schemas.microsoft.com/sharepoint/v3/contenttype/forms"/>
  </ds:schemaRefs>
</ds:datastoreItem>
</file>

<file path=customXml/itemProps2.xml><?xml version="1.0" encoding="utf-8"?>
<ds:datastoreItem xmlns:ds="http://schemas.openxmlformats.org/officeDocument/2006/customXml" ds:itemID="{C1FF9852-CAD3-4B9C-B88A-6E086DED9D5D}"/>
</file>

<file path=customXml/itemProps3.xml><?xml version="1.0" encoding="utf-8"?>
<ds:datastoreItem xmlns:ds="http://schemas.openxmlformats.org/officeDocument/2006/customXml" ds:itemID="{F46FCA0C-3CB4-4834-ACA1-F4955CBA8640}">
  <ds:schemaRefs>
    <ds:schemaRef ds:uri="http://schemas.microsoft.com/office/2006/metadata/properties"/>
    <ds:schemaRef ds:uri="http://schemas.microsoft.com/office/infopath/2007/PartnerControls"/>
    <ds:schemaRef ds:uri="4d4e84b6-7098-423c-aa74-a02cd75cc1e9"/>
    <ds:schemaRef ds:uri="a878335f-0755-4244-ac51-71d628fe1306"/>
    <ds:schemaRef ds:uri="238df283-73e3-4fa1-bb87-45ec45bc6847"/>
    <ds:schemaRef ds:uri="b6e1cbf0-47c6-48d3-84af-5579ff1786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 Instructions</vt:lpstr>
      <vt:lpstr>2. Cost Summary</vt:lpstr>
      <vt:lpstr>3. Base Contract Deliverables</vt:lpstr>
      <vt:lpstr>4. Mandatory-Optional</vt:lpstr>
      <vt:lpstr>5.Licensing Tools Hosting Costs</vt:lpstr>
      <vt:lpstr>5. Maintenance &amp; Operations</vt:lpstr>
      <vt:lpstr>6. M&amp;O Continuous Support</vt:lpstr>
      <vt:lpstr>7. Staff Rate Sheet (UT)</vt:lpstr>
      <vt:lpstr>8. Continuous Enhancements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Rangel, Lisa@Cannabis</dc:creator>
  <cp:keywords/>
  <dc:description/>
  <cp:lastModifiedBy>Rangel, Lisa@Cannabis</cp:lastModifiedBy>
  <cp:revision>0</cp:revision>
  <dcterms:created xsi:type="dcterms:W3CDTF">2025-10-06T22:15:50Z</dcterms:created>
  <dcterms:modified xsi:type="dcterms:W3CDTF">2026-06-11T18:27:44Z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0x0101000CD890D55996E6439E8B1D7288052348</vt:lpwstr>
  </property>
  <property fmtid="{D5CDD505-2E9C-101B-9397-08002B2CF9AE}" pid="3" name="MediaServiceImageTags">
    <vt:lpwstr/>
  </property>
</Properties>
</file>