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3075 - Next Gen 911\20DPPD00439\Amendments\Bid Amend 11\"/>
    </mc:Choice>
  </mc:AlternateContent>
  <bookViews>
    <workbookView xWindow="-120" yWindow="-120" windowWidth="29040" windowHeight="17640" tabRatio="717"/>
  </bookViews>
  <sheets>
    <sheet name="i3 Functional Element Pricing" sheetId="6" r:id="rId1"/>
    <sheet name="PSAP Price Sheet" sheetId="3" r:id="rId2"/>
    <sheet name="PSAP Ethernet Charge Schedule" sheetId="5" r:id="rId3"/>
    <sheet name="Post Implementation Labor Rates" sheetId="7" r:id="rId4"/>
  </sheets>
  <definedNames>
    <definedName name="_xlnm._FilterDatabase" localSheetId="1" hidden="1">'PSAP Price Sheet'!$H$2:$K$296</definedName>
    <definedName name="OLE_LINK2" localSheetId="0">'i3 Functional Element Pricing'!$B$4</definedName>
    <definedName name="_xlnm.Print_Area" localSheetId="0">'i3 Functional Element Pricing'!$A$1:$F$52</definedName>
    <definedName name="_xlnm.Print_Area" localSheetId="3">'Post Implementation Labor Rates'!$A$1:$D$13</definedName>
    <definedName name="_xlnm.Print_Area" localSheetId="2">'PSAP Ethernet Charge Schedule'!$A$1:$C$23</definedName>
    <definedName name="_xlnm.Print_Area" localSheetId="1">'PSAP Price Sheet'!$A$1:$K$296</definedName>
    <definedName name="_xlnm.Print_Titles" localSheetId="1">'PSAP Price Sheet'!$1:$2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1" i="3" l="1"/>
  <c r="K18" i="3"/>
  <c r="K17" i="3"/>
  <c r="K16" i="3"/>
  <c r="K15" i="3"/>
  <c r="K14" i="3"/>
  <c r="K10" i="3"/>
  <c r="K9" i="3"/>
  <c r="K8" i="3"/>
  <c r="K6" i="3"/>
  <c r="K5" i="3"/>
  <c r="K286" i="3"/>
  <c r="K258" i="3"/>
  <c r="K259" i="3" s="1"/>
  <c r="K288" i="3"/>
  <c r="K283" i="3"/>
  <c r="K282" i="3"/>
  <c r="K280" i="3"/>
  <c r="K273" i="3"/>
  <c r="K269" i="3"/>
  <c r="K268" i="3"/>
  <c r="K267" i="3"/>
  <c r="K266" i="3"/>
  <c r="K261" i="3"/>
  <c r="K254" i="3"/>
  <c r="K249" i="3"/>
  <c r="K247" i="3"/>
  <c r="K240" i="3"/>
  <c r="K235" i="3"/>
  <c r="K234" i="3"/>
  <c r="K233" i="3"/>
  <c r="K230" i="3"/>
  <c r="K229" i="3"/>
  <c r="K228" i="3"/>
  <c r="K227" i="3"/>
  <c r="K224" i="3"/>
  <c r="K222" i="3"/>
  <c r="K218" i="3"/>
  <c r="K216" i="3"/>
  <c r="K211" i="3"/>
  <c r="K210" i="3"/>
  <c r="K206" i="3"/>
  <c r="K205" i="3"/>
  <c r="K192" i="3"/>
  <c r="K184" i="3"/>
  <c r="K177" i="3"/>
  <c r="K176" i="3"/>
  <c r="K175" i="3"/>
  <c r="K174" i="3"/>
  <c r="K173" i="3"/>
  <c r="K170" i="3"/>
  <c r="K168" i="3"/>
  <c r="K96" i="3"/>
  <c r="K95" i="3"/>
  <c r="K91" i="3"/>
  <c r="K88" i="3"/>
  <c r="K86" i="3"/>
  <c r="K71" i="3"/>
  <c r="K70" i="3"/>
  <c r="K66" i="3"/>
  <c r="K63" i="3"/>
  <c r="K61" i="3"/>
  <c r="K60" i="3"/>
  <c r="K58" i="3"/>
  <c r="K55" i="3"/>
  <c r="K50" i="3"/>
  <c r="K48" i="3"/>
  <c r="K43" i="3"/>
  <c r="K33" i="3"/>
  <c r="K26" i="3"/>
  <c r="K25" i="3"/>
  <c r="K24" i="3"/>
  <c r="K157" i="3"/>
  <c r="K156" i="3"/>
  <c r="K155" i="3"/>
  <c r="K154" i="3"/>
  <c r="K152" i="3"/>
  <c r="K151" i="3"/>
  <c r="K150" i="3"/>
  <c r="K153" i="3"/>
  <c r="K3" i="3"/>
  <c r="K279" i="3"/>
  <c r="K4" i="3"/>
  <c r="K7" i="3"/>
  <c r="K11" i="3"/>
  <c r="K12" i="3"/>
  <c r="K13" i="3"/>
  <c r="K19" i="3"/>
  <c r="K20" i="3"/>
  <c r="K22" i="3"/>
  <c r="K23" i="3" l="1"/>
  <c r="E3" i="6"/>
  <c r="D46" i="6" l="1"/>
  <c r="E46" i="6" s="1"/>
  <c r="F46" i="6" s="1"/>
  <c r="D41" i="6"/>
  <c r="E41" i="6" s="1"/>
  <c r="F41" i="6" s="1"/>
  <c r="D29" i="6"/>
  <c r="D33" i="6"/>
  <c r="E33" i="6" s="1"/>
  <c r="F33" i="6" s="1"/>
  <c r="D30" i="6"/>
  <c r="D40" i="6"/>
  <c r="E40" i="6" s="1"/>
  <c r="F40" i="6" s="1"/>
  <c r="D35" i="6"/>
  <c r="D38" i="6"/>
  <c r="E38" i="6" s="1"/>
  <c r="F38" i="6" s="1"/>
  <c r="D27" i="6"/>
  <c r="D43" i="6"/>
  <c r="D36" i="6"/>
  <c r="E36" i="6" s="1"/>
  <c r="F36" i="6" s="1"/>
  <c r="D45" i="6"/>
  <c r="D39" i="6"/>
  <c r="D34" i="6"/>
  <c r="E34" i="6" s="1"/>
  <c r="F34" i="6" s="1"/>
  <c r="D28" i="6"/>
  <c r="E28" i="6" s="1"/>
  <c r="F28" i="6" s="1"/>
  <c r="D37" i="6"/>
  <c r="D42" i="6"/>
  <c r="D44" i="6"/>
  <c r="E44" i="6" s="1"/>
  <c r="F44" i="6" s="1"/>
  <c r="D32" i="6"/>
  <c r="E32" i="6" s="1"/>
  <c r="F32" i="6" s="1"/>
  <c r="D26" i="6"/>
  <c r="E26" i="6" s="1"/>
  <c r="F26" i="6" s="1"/>
  <c r="D31" i="6"/>
  <c r="E37" i="6" l="1"/>
  <c r="F37" i="6" s="1"/>
  <c r="E31" i="6"/>
  <c r="F31" i="6" s="1"/>
  <c r="E39" i="6"/>
  <c r="F39" i="6"/>
  <c r="E30" i="6"/>
  <c r="F30" i="6" s="1"/>
  <c r="E45" i="6"/>
  <c r="F45" i="6" s="1"/>
  <c r="E29" i="6"/>
  <c r="F29" i="6" s="1"/>
  <c r="E35" i="6"/>
  <c r="F35" i="6" s="1"/>
  <c r="E43" i="6"/>
  <c r="F43" i="6" s="1"/>
  <c r="E42" i="6"/>
  <c r="F42" i="6" s="1"/>
  <c r="E27" i="6"/>
  <c r="F27" i="6" s="1"/>
  <c r="F53" i="6"/>
  <c r="K187" i="3" l="1"/>
  <c r="K128" i="3" l="1"/>
  <c r="K278" i="3" l="1"/>
  <c r="K262" i="3"/>
  <c r="K295" i="3"/>
  <c r="K296" i="3" s="1"/>
  <c r="K293" i="3"/>
  <c r="K276" i="3"/>
  <c r="K277" i="3"/>
  <c r="K281" i="3"/>
  <c r="K284" i="3"/>
  <c r="K285" i="3"/>
  <c r="K287" i="3"/>
  <c r="K289" i="3"/>
  <c r="K290" i="3"/>
  <c r="K291" i="3"/>
  <c r="K292" i="3"/>
  <c r="K275" i="3"/>
  <c r="K270" i="3"/>
  <c r="K274" i="3" s="1"/>
  <c r="K271" i="3"/>
  <c r="K272" i="3"/>
  <c r="K263" i="3"/>
  <c r="K264" i="3"/>
  <c r="K260" i="3"/>
  <c r="K265" i="3" s="1"/>
  <c r="K241" i="3"/>
  <c r="K242" i="3"/>
  <c r="K243" i="3"/>
  <c r="K244" i="3"/>
  <c r="K245" i="3"/>
  <c r="K246" i="3"/>
  <c r="K248" i="3"/>
  <c r="K250" i="3"/>
  <c r="K251" i="3"/>
  <c r="K252" i="3"/>
  <c r="K253" i="3"/>
  <c r="K255" i="3"/>
  <c r="K256" i="3"/>
  <c r="K239" i="3"/>
  <c r="K223" i="3"/>
  <c r="K225" i="3"/>
  <c r="K226" i="3"/>
  <c r="K231" i="3"/>
  <c r="K232" i="3"/>
  <c r="K236" i="3"/>
  <c r="K237" i="3"/>
  <c r="K207" i="3"/>
  <c r="K208" i="3"/>
  <c r="K209" i="3"/>
  <c r="K212" i="3"/>
  <c r="K213" i="3"/>
  <c r="K214" i="3"/>
  <c r="K215" i="3"/>
  <c r="K217" i="3"/>
  <c r="K219" i="3"/>
  <c r="K220" i="3"/>
  <c r="K197" i="3"/>
  <c r="K198" i="3"/>
  <c r="K199" i="3"/>
  <c r="K200" i="3"/>
  <c r="K201" i="3"/>
  <c r="K202" i="3"/>
  <c r="K203" i="3"/>
  <c r="K196" i="3"/>
  <c r="K171" i="3"/>
  <c r="K172" i="3"/>
  <c r="K178" i="3"/>
  <c r="K179" i="3"/>
  <c r="K180" i="3"/>
  <c r="K181" i="3"/>
  <c r="K182" i="3"/>
  <c r="K183" i="3"/>
  <c r="K185" i="3"/>
  <c r="K186" i="3"/>
  <c r="K188" i="3"/>
  <c r="K189" i="3"/>
  <c r="K190" i="3"/>
  <c r="K191" i="3"/>
  <c r="K193" i="3"/>
  <c r="K194" i="3"/>
  <c r="K158" i="3"/>
  <c r="K159" i="3"/>
  <c r="K160" i="3"/>
  <c r="K161" i="3"/>
  <c r="K162" i="3"/>
  <c r="K163" i="3"/>
  <c r="K164" i="3"/>
  <c r="K165" i="3"/>
  <c r="K166" i="3"/>
  <c r="K167" i="3"/>
  <c r="K148" i="3"/>
  <c r="K149" i="3" s="1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33" i="3"/>
  <c r="K131" i="3"/>
  <c r="K130" i="3"/>
  <c r="K132" i="3" s="1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04" i="3"/>
  <c r="K99" i="3"/>
  <c r="K100" i="3"/>
  <c r="K101" i="3"/>
  <c r="K102" i="3"/>
  <c r="K98" i="3"/>
  <c r="K87" i="3"/>
  <c r="K89" i="3"/>
  <c r="K90" i="3"/>
  <c r="K92" i="3"/>
  <c r="K93" i="3"/>
  <c r="K94" i="3"/>
  <c r="K78" i="3"/>
  <c r="K79" i="3"/>
  <c r="K80" i="3"/>
  <c r="K81" i="3"/>
  <c r="K82" i="3"/>
  <c r="K83" i="3"/>
  <c r="K84" i="3"/>
  <c r="K77" i="3"/>
  <c r="K74" i="3"/>
  <c r="K75" i="3"/>
  <c r="K73" i="3"/>
  <c r="K76" i="3" s="1"/>
  <c r="K27" i="3"/>
  <c r="K28" i="3"/>
  <c r="K29" i="3"/>
  <c r="K30" i="3"/>
  <c r="K31" i="3"/>
  <c r="K32" i="3"/>
  <c r="K34" i="3"/>
  <c r="K35" i="3"/>
  <c r="K36" i="3"/>
  <c r="K37" i="3"/>
  <c r="K38" i="3"/>
  <c r="K39" i="3"/>
  <c r="K40" i="3"/>
  <c r="K41" i="3"/>
  <c r="K42" i="3"/>
  <c r="K44" i="3"/>
  <c r="K45" i="3"/>
  <c r="K46" i="3"/>
  <c r="K47" i="3"/>
  <c r="K49" i="3"/>
  <c r="K51" i="3"/>
  <c r="K52" i="3"/>
  <c r="K53" i="3"/>
  <c r="K54" i="3"/>
  <c r="K56" i="3"/>
  <c r="K57" i="3"/>
  <c r="K59" i="3"/>
  <c r="K62" i="3"/>
  <c r="K64" i="3"/>
  <c r="K65" i="3"/>
  <c r="K67" i="3"/>
  <c r="K68" i="3"/>
  <c r="K69" i="3"/>
  <c r="F52" i="6"/>
  <c r="K97" i="3" l="1"/>
  <c r="K169" i="3"/>
  <c r="K204" i="3"/>
  <c r="K238" i="3"/>
  <c r="K129" i="3"/>
  <c r="K294" i="3"/>
  <c r="K298" i="3" s="1"/>
  <c r="E5" i="6" s="1"/>
  <c r="E9" i="6" s="1"/>
  <c r="K147" i="3"/>
  <c r="K221" i="3"/>
  <c r="K257" i="3"/>
  <c r="K103" i="3"/>
  <c r="K72" i="3"/>
  <c r="K195" i="3"/>
  <c r="K85" i="3"/>
  <c r="E48" i="6"/>
  <c r="F48" i="6" s="1"/>
</calcChain>
</file>

<file path=xl/sharedStrings.xml><?xml version="1.0" encoding="utf-8"?>
<sst xmlns="http://schemas.openxmlformats.org/spreadsheetml/2006/main" count="1909" uniqueCount="547">
  <si>
    <t>1.0 - NG9-1-1 i3 Implementation/Operation Pricing</t>
  </si>
  <si>
    <t>1.1 - Annual Recurring Costs (ARC)</t>
  </si>
  <si>
    <t>Monthly Recurring i3 Infrastructure Costs (MRC)</t>
  </si>
  <si>
    <t xml:space="preserve">All inclusive statewide NG9-1-1 solution based in NENA i3 standards incorporating the functional elements and requirements as specified in Section 3 and all subsections of the Solicitation.  All inclusive price shall include design, installation operation and carrier integration. </t>
  </si>
  <si>
    <t>3.1 ESINET REQUIREMENTS</t>
  </si>
  <si>
    <t>3.17 Reserved</t>
  </si>
  <si>
    <t>Monthly Recurring PSAP Costs (MRC)</t>
  </si>
  <si>
    <t>3.2 VOLUME AND PERFORMANCE</t>
  </si>
  <si>
    <t>3.18 SERVICE/SUPPORT REQUIREMENTS</t>
  </si>
  <si>
    <t>3.3 NETWORK AVAILABILITY &amp; RELIABILITY</t>
  </si>
  <si>
    <t>3.18.3 Methods of Communication</t>
  </si>
  <si>
    <t>3.4 QUALITY OF SERVICE (qoS) FEATURES</t>
  </si>
  <si>
    <t>3.18.4 Support</t>
  </si>
  <si>
    <t>3.5 TRAFFIC PRIORITIZATION</t>
  </si>
  <si>
    <t>3.18.5 Network Performance</t>
  </si>
  <si>
    <t>All Inclusive Monthly Costs (i3 and PSAP)</t>
  </si>
  <si>
    <t>3.6 SCALABILITY</t>
  </si>
  <si>
    <t>3.19 HELP DESK</t>
  </si>
  <si>
    <t>3.7 REDUNDANCY AND SURVIVABILITY</t>
  </si>
  <si>
    <t>3.20 MONITORING OF APPLICATIONS AND EQUIPMENT</t>
  </si>
  <si>
    <t>3.8 BANDWIDTH</t>
  </si>
  <si>
    <t>3.21 SYSTEM REPORTING and i3 LOGGING REQUIREMENTS</t>
  </si>
  <si>
    <t>3.9 IP ROUTING</t>
  </si>
  <si>
    <t>3.22 STATEWIDE STATISTICAL MONITORING</t>
  </si>
  <si>
    <t>3.10 BACK TO BACK USER AGENT USAGE</t>
  </si>
  <si>
    <t>3.23 DATA CAPTURING REQUIREMENTS</t>
  </si>
  <si>
    <t>3.11 STATE SPECIFIC REQUIREMENTS</t>
  </si>
  <si>
    <t>3.24 AD-HOC REPORTING SYSTEM</t>
  </si>
  <si>
    <t>3.12 INTERSTATE INTERCONNECTION REQUIREMENTS</t>
  </si>
  <si>
    <t>3.25 SYSTEM DASHBOARD</t>
  </si>
  <si>
    <t>3.13 TEXT TO/FROM 9‑1‑1 REQUIREMENTS</t>
  </si>
  <si>
    <t>3.26 ELECTRICAL, WIRING, AND CABLE REQUIREMENTS</t>
  </si>
  <si>
    <t>3.14 KML CALL PROCESSING EQUIPMENT</t>
  </si>
  <si>
    <t>3.27 CYBERSECURITY CONTROLS TECHNICAL REQUIREMENTS</t>
  </si>
  <si>
    <t>3.15 LEGACY NETWORK GATEWAY (LNG)</t>
  </si>
  <si>
    <t>3.27.1 ASSESSMENTS AND PLANS</t>
  </si>
  <si>
    <t>3.16 LOCATION VALIDATION FUNCTION (LVF)</t>
  </si>
  <si>
    <t>Milestone Payments During Implementation Effort</t>
  </si>
  <si>
    <t>It is essential that the State have quick use of the functionality this Blanket P.O. {Contract} is to provide to minimize the amount of time the State is required to sustain ongoing costs the legacy 9-1-1 network and trunking.  Section 4.4.3.3 of the RFP, BLANKET P.O. {CONTRACT} SCHEDULE AND PLANS, requires the Vendor {Bidder} describe its plan for the implementation, testing and transition of their systems or services to the point of full operational readiness and cutover to full operation.  Such schedule will be a key factor in the final selection of a vendor.  The ability of the Vendor {Bidder} to meet the proposed schedule shall determine the disposition of retainage at the project completion as described in Section 5.15.</t>
  </si>
  <si>
    <t>The Project Plan 4.4.3.3.3 requires the  PSAP migration be conducted on a county-by-county basis and the entire county go-live date shall trigger the Vendor's {Bidder's} ability to invoice the State on the first of the following month for the services provided in Section 3 of the RFP.  On the first of the month following the initial county go-live date the Vendor {Bidder} shall be entitled to invoice the State for 20% of the monthly costs as stated above, less the retainage.  As additional counties achieve a go-live status the Vendor {Bidder shall be entitled to increase the monthly recurring fee by an additional 4% until all 21 counties are operational, achieving the full monthly recurring costs (less retainage).  The retainage payment depicted below assumes that the Vendor {Bidder} meets the project implementation schedule.</t>
  </si>
  <si>
    <t>Milestone progression:</t>
  </si>
  <si>
    <t>Milestone Percentage</t>
  </si>
  <si>
    <t>Monthly Allowable Invoice</t>
  </si>
  <si>
    <t>Retainage</t>
  </si>
  <si>
    <t>Payment to Vendor</t>
  </si>
  <si>
    <t>1st County go-live monthly</t>
  </si>
  <si>
    <t>20% of MRC</t>
  </si>
  <si>
    <t>2nd County go-live monthly</t>
  </si>
  <si>
    <t>24% of MRC</t>
  </si>
  <si>
    <t>3rd County go-live monthly</t>
  </si>
  <si>
    <t>28% of MRC</t>
  </si>
  <si>
    <t>4th County go-live monthly</t>
  </si>
  <si>
    <t>32% of MRC</t>
  </si>
  <si>
    <t>5th County go-live monthly</t>
  </si>
  <si>
    <t>36% of MRC</t>
  </si>
  <si>
    <t>6th County go-live monthly</t>
  </si>
  <si>
    <t>40% of MRC</t>
  </si>
  <si>
    <t>7th County go-live monthly</t>
  </si>
  <si>
    <t>44% of MRC</t>
  </si>
  <si>
    <t>8th County go-live monthly</t>
  </si>
  <si>
    <t>48% of MRC</t>
  </si>
  <si>
    <t>9th County go-live monthly</t>
  </si>
  <si>
    <t>52% of MRC</t>
  </si>
  <si>
    <t>10th County go-live monthly</t>
  </si>
  <si>
    <t>56% of MRC</t>
  </si>
  <si>
    <t>11th County go-live monthly</t>
  </si>
  <si>
    <t>60% of MRC</t>
  </si>
  <si>
    <t>12th County go-live monthly</t>
  </si>
  <si>
    <t>64% of MRC</t>
  </si>
  <si>
    <t>13th County go-live monthly</t>
  </si>
  <si>
    <t>68% of MRC</t>
  </si>
  <si>
    <t>14th County go-live monthly</t>
  </si>
  <si>
    <t>72% of MRC</t>
  </si>
  <si>
    <t>15th County go-live monthly</t>
  </si>
  <si>
    <t>76% of MRC</t>
  </si>
  <si>
    <t>16th County go-live monthly</t>
  </si>
  <si>
    <t>80% of MRC</t>
  </si>
  <si>
    <t>17th County go-live monthly</t>
  </si>
  <si>
    <t>84% of MRC</t>
  </si>
  <si>
    <t>18th County go-live monthly</t>
  </si>
  <si>
    <t>88% of MRC</t>
  </si>
  <si>
    <t>19th County go-live monthly</t>
  </si>
  <si>
    <t>92% of MRC</t>
  </si>
  <si>
    <t>20th County go-live monthly</t>
  </si>
  <si>
    <t>96% of MRC</t>
  </si>
  <si>
    <t>21st (final) County go-live monthly</t>
  </si>
  <si>
    <t>100% of MRC</t>
  </si>
  <si>
    <t>Retainage payment upon succesful completion of implementation (connectivity to all PSAPs) within vendor defined schedule.</t>
  </si>
  <si>
    <r>
      <t xml:space="preserve">Negotiated Extension </t>
    </r>
    <r>
      <rPr>
        <sz val="11"/>
        <color rgb="FFFF0000"/>
        <rFont val="Calibri"/>
        <family val="2"/>
        <scheme val="minor"/>
      </rPr>
      <t>Year One Section 5.2</t>
    </r>
    <r>
      <rPr>
        <sz val="11"/>
        <color theme="1"/>
        <rFont val="Calibri"/>
        <family val="2"/>
        <scheme val="minor"/>
      </rPr>
      <t xml:space="preserve"> Annual Recurring Costs</t>
    </r>
  </si>
  <si>
    <t>Monthly Recurring Costs (MRC)</t>
  </si>
  <si>
    <r>
      <t xml:space="preserve">Negotiated Extension </t>
    </r>
    <r>
      <rPr>
        <sz val="11"/>
        <color rgb="FFFF0000"/>
        <rFont val="Calibri"/>
        <family val="2"/>
        <scheme val="minor"/>
      </rPr>
      <t>Year Two Section 5.2</t>
    </r>
    <r>
      <rPr>
        <sz val="11"/>
        <color theme="1"/>
        <rFont val="Calibri"/>
        <family val="2"/>
        <scheme val="minor"/>
      </rPr>
      <t xml:space="preserve"> Annual Recurring Costs</t>
    </r>
  </si>
  <si>
    <t>2.0 - PSAP Pricing Sheet</t>
  </si>
  <si>
    <t>2.4 Exisitng PSAP Configuration</t>
  </si>
  <si>
    <t>2.5 All Inclusive CPE/LPG</t>
  </si>
  <si>
    <t>2.6 ESInet PSAP Ethernet Connections</t>
  </si>
  <si>
    <t>2.7 Total PSAP Monthly</t>
  </si>
  <si>
    <t>2.1 County</t>
  </si>
  <si>
    <t>2.2 Ref PSAP #</t>
  </si>
  <si>
    <t>2.3 PSAP Name and Address</t>
  </si>
  <si>
    <t>2.4.1 Type of PSAP - Primary (PSAP), Secondary (PSDP), or Trainign (TRNG)</t>
  </si>
  <si>
    <t>2.4.2 Number of PSAP Trunks/Type</t>
  </si>
  <si>
    <t>2.4.3 # of Call Taker Positions</t>
  </si>
  <si>
    <t>2.4.4 CPE Manufacturer and Model</t>
  </si>
  <si>
    <t xml:space="preserve">2.5 All Inclusive CPE/LPG and Monthly Maintence </t>
  </si>
  <si>
    <t>2.6.1 Bidder Proposed Available Bandwidth Per Circuit</t>
  </si>
  <si>
    <t>2.6.2 Combined Monthly recurring ESInet Ethernet Connection Cost for Two (2) Circuits at Each PSAP</t>
  </si>
  <si>
    <t>2.7 Total PSAP Monthly Recurring Cost</t>
  </si>
  <si>
    <t>ATLANTIC</t>
  </si>
  <si>
    <t>177th Fighter Wing, ANG, 400 Langley Rd, Egg Harbor Twp</t>
  </si>
  <si>
    <t>PSDP</t>
  </si>
  <si>
    <t>2, CAMA</t>
  </si>
  <si>
    <t>2</t>
  </si>
  <si>
    <t>SPOK, PC/911</t>
  </si>
  <si>
    <t>Absecon Police, 500 North Mill Road, Absecon</t>
  </si>
  <si>
    <t>PSAP</t>
  </si>
  <si>
    <t>4, EBS</t>
  </si>
  <si>
    <t>KML, Smart DMS</t>
  </si>
  <si>
    <t>NA</t>
  </si>
  <si>
    <t>Atlantic City Police, 1301 Bacharach Blvd, Atlantic City</t>
  </si>
  <si>
    <t>8, CAMA</t>
  </si>
  <si>
    <t>7</t>
  </si>
  <si>
    <t>Cassidian, Vesta Pallas</t>
  </si>
  <si>
    <t>AtlantiCare Medcom, 6685 Washington Ave, Egg Harbor Twp</t>
  </si>
  <si>
    <t>4, CAMA</t>
  </si>
  <si>
    <t>Unify First Response</t>
  </si>
  <si>
    <t>Brigantine Police, 1417 West Brigantine Ave, Brigantine</t>
  </si>
  <si>
    <t>6 Colocated</t>
  </si>
  <si>
    <t>Egg Harbor Twp Police, 3515 Bargaintown Road, Egg Harbor Twp</t>
  </si>
  <si>
    <t>5</t>
  </si>
  <si>
    <t>Cassidian, Patriot</t>
  </si>
  <si>
    <t>(Colocated) Egg Harbor Twp Police (Northfield), 3515 Bargaintown Rd, Egg Harbor Twp</t>
  </si>
  <si>
    <t>1</t>
  </si>
  <si>
    <t>Galloway Twp. Police, 300 E. Jimmy Leeds Road, Galloway</t>
  </si>
  <si>
    <t>6, CAMA</t>
  </si>
  <si>
    <t>3</t>
  </si>
  <si>
    <t>Zetron, MAX</t>
  </si>
  <si>
    <t>Hamilton Twp Police, 6101 13th Street, Hamilton</t>
  </si>
  <si>
    <t>6, EBS</t>
  </si>
  <si>
    <t>Hammonton Police, 100 Central Ave, Hammonton</t>
  </si>
  <si>
    <t>2, EBS</t>
  </si>
  <si>
    <t>Margate City Police, 111 North Decatur Ave, Margate</t>
  </si>
  <si>
    <t>NJSP ACECOMM, 2130 Atlantic City Expressway, Hamilton</t>
  </si>
  <si>
    <t>4</t>
  </si>
  <si>
    <t>12 Colocated</t>
  </si>
  <si>
    <t>NJSP Troop A Buena Vista, 1045 Hwy 54, Buena Vista Twp</t>
  </si>
  <si>
    <t>8</t>
  </si>
  <si>
    <t>VESTA 9-1-1</t>
  </si>
  <si>
    <t>(Colocated) NJSP Troop A Buena Vista Twp, 1045 Hwy 54, Buena Vista Twp</t>
  </si>
  <si>
    <t>PSAP2</t>
  </si>
  <si>
    <t>*</t>
  </si>
  <si>
    <t>PSAP3</t>
  </si>
  <si>
    <t>PSAP4</t>
  </si>
  <si>
    <t>Pleasantville Police, 17 North 1st Street, Pleasantville</t>
  </si>
  <si>
    <t>Somers Point Police, 1 West New Jersey Ave, Somers Point</t>
  </si>
  <si>
    <t>Stockton State College, 101 Vera King Farris Drive, Galloway</t>
  </si>
  <si>
    <t>Amcomm, Amcomm 911</t>
  </si>
  <si>
    <t>Ventnor Police, 6201 Atlantic Ave, Ventnor</t>
  </si>
  <si>
    <t>County Total</t>
  </si>
  <si>
    <t>BERGEN</t>
  </si>
  <si>
    <t>Allendale Police, 290 Franklin Turnpike, Allendale</t>
  </si>
  <si>
    <t>Zetron, 3200</t>
  </si>
  <si>
    <t>Bergen County Public Safety Operations Center, 285 Campgaw Rd., Mahwah</t>
  </si>
  <si>
    <t>16, CAMA</t>
  </si>
  <si>
    <t>12</t>
  </si>
  <si>
    <t>Bergenfield Police, 198 North Washington Avenue, Bergenfield</t>
  </si>
  <si>
    <t>Carlstadt Police, 500 Madison Avenue, Carlstadt</t>
  </si>
  <si>
    <t>Airbus, Vesta 9-1-1</t>
  </si>
  <si>
    <t>Cliffside Park Police, 525 Palisades Avenue, Cliffside Park</t>
  </si>
  <si>
    <t>Cresskill Police, 67 Union Avenue, Cresskill</t>
  </si>
  <si>
    <t>Dumont Police, 50 Washington Avenue, Dumont</t>
  </si>
  <si>
    <t>Edgewater Police, 916 River Road, Edgewater</t>
  </si>
  <si>
    <t>Elmwood Park Police, 182 Market Street, Elmwood Park</t>
  </si>
  <si>
    <t>Emerson Police, 1 Municipal Place, Emerson</t>
  </si>
  <si>
    <t>Englewood Cliffs Police, 10 Kahn Terrace, Englewood Cliffs</t>
  </si>
  <si>
    <t>Xtend, PC PSAP</t>
  </si>
  <si>
    <t>Englewood Police, 75 South Van Brunt Street, Englewood City</t>
  </si>
  <si>
    <t>Fair Lawn Police, 801 Fair Lawn Avenue, Fair Lawn</t>
  </si>
  <si>
    <t>Fort Lee Police, 1327 16th Street, Fort Lee</t>
  </si>
  <si>
    <t>Cassidian, VESTA 9-1-1</t>
  </si>
  <si>
    <t>Franklin Lakes Police, 490 DeKorte Avenue, Franklin Lakes</t>
  </si>
  <si>
    <t>Cassidian, MAARS/ElectroKey</t>
  </si>
  <si>
    <t>Garfield Police Department, 413 Midland Ave, Garfield</t>
  </si>
  <si>
    <t>33 Colocated</t>
  </si>
  <si>
    <t>Hackensack Police, 225 State Street, Hackensack</t>
  </si>
  <si>
    <t>(Colocated) Hackensack Fire, 225 State St, Hackensack</t>
  </si>
  <si>
    <t>Hasbrouck Heights Police, 248 Hamilton Road, Hasbrouck Heights</t>
  </si>
  <si>
    <t>Hillsdale Police, 380 Hillsdale Avenue, Hillsdale</t>
  </si>
  <si>
    <t>Hohokus Police, 55 Sycamore Avenue, Ho-Ho-Kus</t>
  </si>
  <si>
    <t>Little Ferry Police, 215-217 Liberty Street, Little Ferry Boro</t>
  </si>
  <si>
    <r>
      <t xml:space="preserve">Zetron, </t>
    </r>
    <r>
      <rPr>
        <sz val="11"/>
        <color rgb="FFFF0000"/>
        <rFont val="Calibri"/>
        <family val="2"/>
        <scheme val="minor"/>
      </rPr>
      <t>Model UNKNOWN</t>
    </r>
  </si>
  <si>
    <t>Lyndhurst Police, 367 Valley Brook Ave, Lyndhurst</t>
  </si>
  <si>
    <t>Cassidian, MAARS</t>
  </si>
  <si>
    <t>Mahwah Police, 221 Franklin Turnpike, Mahwah</t>
  </si>
  <si>
    <t>Cassidian, Vesta 9-1-1</t>
  </si>
  <si>
    <t>Maywood Police, 15 Park Avenue, Maywood</t>
  </si>
  <si>
    <t>MICCOM, 142 John St., Hackensack</t>
  </si>
  <si>
    <t>Moonachie Police, 70 Moonachie Road, Moonachie</t>
  </si>
  <si>
    <t>New Milford Police, 930 River Road, New Milford</t>
  </si>
  <si>
    <t>North Arlington Police, 214 Ridge Road, North Arlington</t>
  </si>
  <si>
    <t>Northwest Bergen Central Dispatch, 30 Garber Square, Ridgewood Village</t>
  </si>
  <si>
    <t>15</t>
  </si>
  <si>
    <t>Oakland Police, 295 Ramapo Valley Road, Oakland</t>
  </si>
  <si>
    <t>Oradell Police, 355 Kinderkamack Rd, Oradell</t>
  </si>
  <si>
    <t>Palisades Park Police, 275 Broad Avenue, Palisades Park</t>
  </si>
  <si>
    <t>Paramus Police, 1 Carlough Drive, Paramus</t>
  </si>
  <si>
    <t>Ramsey Police, 25 North Central Avenue, Ramsey</t>
  </si>
  <si>
    <t>Ridgefield Park Police, 234 Main Street, Ridgefield Park Village</t>
  </si>
  <si>
    <t>River Edge Police, 705 Kinderkamack Road, River Edge</t>
  </si>
  <si>
    <t>Rochelle Park Police, 151 W. Passaic St, Rochelle Park</t>
  </si>
  <si>
    <t>Rutherford Police, 184 Park Avenue, Rutherford</t>
  </si>
  <si>
    <t>Saddle Brook Police, 63 Market Street, Saddle Brook</t>
  </si>
  <si>
    <t>Saddle River Police, 83 East Allendale Road, Saddle River</t>
  </si>
  <si>
    <t>South Hackensack Police, 227 Phillips Avenue, South Hackensack</t>
  </si>
  <si>
    <t>Teaneck Fire, 1231 Teaneck Road, Teaneck</t>
  </si>
  <si>
    <t>Tenafly Police, 401 Tenafly Road, Tenafly</t>
  </si>
  <si>
    <t>Upper Saddle River Police, 368 West Saddle River Rd, Upper Saddle River</t>
  </si>
  <si>
    <t>Waldwick Police, 15 E. Prospect St., Waldwick</t>
  </si>
  <si>
    <t>Washington Twp Police, 350 Hudson Avenue, Washington Twp</t>
  </si>
  <si>
    <t>Westwood Police, 101 Washington Avenue, Westwood</t>
  </si>
  <si>
    <t>BURLINGTON</t>
  </si>
  <si>
    <t>64 Colocated</t>
  </si>
  <si>
    <t>Burlington County Comm, 1 Academy Drive, Mount Holly</t>
  </si>
  <si>
    <t>28, CAMA</t>
  </si>
  <si>
    <t>37</t>
  </si>
  <si>
    <t>Cassidian, Sentinal CM</t>
  </si>
  <si>
    <t>(Colocated) Burlington County Comm, 1 Academy Drive, Mount Holly</t>
  </si>
  <si>
    <t>TRNG</t>
  </si>
  <si>
    <t>Joint Base, McGuire, Dix, Lakehurst, 2301 Vandenberg Avenue, Wrightstown</t>
  </si>
  <si>
    <t>Cassidian, Vesta Meridian</t>
  </si>
  <si>
    <t>CAMDEN</t>
  </si>
  <si>
    <t>Camden City Police, 800 Federal Street, Camden City</t>
  </si>
  <si>
    <t>10, CAMA</t>
  </si>
  <si>
    <t>67 Colocated</t>
  </si>
  <si>
    <t>Camden County Comm, 2311 Egg Harbor Road, Building #18, Lindenwold</t>
  </si>
  <si>
    <t>32, CAMA</t>
  </si>
  <si>
    <t>Positron, Viper</t>
  </si>
  <si>
    <t>(Colocated) Camden County EMS, 2311 Egg Harbor Road, Lindenwold</t>
  </si>
  <si>
    <t>(Colocated) Camden County EMS/City, 2311 Egg Harbor Road, Lindenwold</t>
  </si>
  <si>
    <t>(Colocated) Camden County Fire, 2311 Egg Harbor Road, Lindenwold</t>
  </si>
  <si>
    <t>(Colocated) Camden County Fire/City, 2311 Egg Harbor Road, Lindenwold</t>
  </si>
  <si>
    <t>Cherry Hill Police, 820 Mercer Street, Cherry Hill</t>
  </si>
  <si>
    <t>Gloucester Twp Police, 1261 Chews Landing Rd., Gloucester Twp</t>
  </si>
  <si>
    <t>COMBIX/KML</t>
  </si>
  <si>
    <t>CAPE MAY</t>
  </si>
  <si>
    <t>Avalon Police, 3088 Dune Road, Avalon</t>
  </si>
  <si>
    <t>Belleplain Emergency Corp, 138 Washington Street, Dennis</t>
  </si>
  <si>
    <t>Cape May City Police, 643 Washington Street, Cape May</t>
  </si>
  <si>
    <t>73 Colocated</t>
  </si>
  <si>
    <t>Cape May County Comm, 405 Breakwater Road, Unit 911, Lower Township</t>
  </si>
  <si>
    <t>ECW, ECW</t>
  </si>
  <si>
    <t>(Colocated) Cape May County Comm PSDP,  405 Breakwater Road, Unit 911, Lower Township</t>
  </si>
  <si>
    <t>Middle Twp Police, 31 Mechanic Street, Middle Twp</t>
  </si>
  <si>
    <t>North Wildwood Police, 901 Atlantic Avenue, North Wildwood</t>
  </si>
  <si>
    <t>Ocean City Police, 835 Central Avenue, Ocean City</t>
  </si>
  <si>
    <t>Sea Isle City Police, 233 JFK Blvd., Sea Isle</t>
  </si>
  <si>
    <t>Wildwood Crest Police, 6101 Pacific Avenue, Wildwood Crest</t>
  </si>
  <si>
    <t>Wildwood Police, 4400 New Jersey Avenue, Wildwood</t>
  </si>
  <si>
    <t>CUMBERLAND</t>
  </si>
  <si>
    <t>80 Colocated</t>
  </si>
  <si>
    <t>Cumberland County Comm, 637 Bridgeton Avenue, Bridgeton City</t>
  </si>
  <si>
    <t>(Colocated) Cumberland County EMS, 637 Bridgeton Avenue, Deerfield</t>
  </si>
  <si>
    <t>(Colocated) Cumberland County Fire, 637 Bridgeton Avenue, Deerfield</t>
  </si>
  <si>
    <t>Millville Police, 18 S. High St., Millville</t>
  </si>
  <si>
    <t>Vineland Police, 111 North 6th Street, Vineland</t>
  </si>
  <si>
    <t>ESSEX</t>
  </si>
  <si>
    <t>Belleville Police, 152 Washington Avenue, Belleville</t>
  </si>
  <si>
    <t>Bloomfield Police, 1 Municipal Plaza, Bloomfield</t>
  </si>
  <si>
    <t>(Geo-Diverse) Cedar Grove Police, 525 Pompton Avenue, Cedar Grove</t>
  </si>
  <si>
    <t>AirBus DS, Vesta 4.3</t>
  </si>
  <si>
    <t>(Geo-Diverse) Verona Police, 600 Bloomfield Avenue, Verona</t>
  </si>
  <si>
    <t>Airbus DS, Vesta 4.3</t>
  </si>
  <si>
    <t>East Orange Fire, 468 Main St, East Orange</t>
  </si>
  <si>
    <r>
      <t xml:space="preserve">Intrado, </t>
    </r>
    <r>
      <rPr>
        <sz val="11"/>
        <color rgb="FFFF0000"/>
        <rFont val="Calibri"/>
        <family val="2"/>
        <scheme val="minor"/>
      </rPr>
      <t>Model UNKNOWN</t>
    </r>
  </si>
  <si>
    <t>East Orange Police, 15 South Munn Avenue, East Orange</t>
  </si>
  <si>
    <t>SPOK, AMCOMM</t>
  </si>
  <si>
    <t>Fairfield Police, 230 Fairfield Road, Fairfield</t>
  </si>
  <si>
    <t>Glen Ridge Police, 3 Herman Street, Glen Ridge Twp</t>
  </si>
  <si>
    <t>Irvington Police, 1 Civic Square, Irvington</t>
  </si>
  <si>
    <t>6</t>
  </si>
  <si>
    <t>AIRBUS, Vesta 9-1-1</t>
  </si>
  <si>
    <t>Livingston Police, 357 S. Livingston Ave, Livingston</t>
  </si>
  <si>
    <t>Maplewood Police, 1618 Springfield Ave, Maplewood</t>
  </si>
  <si>
    <t>Montclair Police, 1 Pine Street, Montclair</t>
  </si>
  <si>
    <t>Intrado, Viper</t>
  </si>
  <si>
    <t>95 Colocated</t>
  </si>
  <si>
    <t>Newark Police, 311 Washington Street, Newark</t>
  </si>
  <si>
    <t>Xtend, Xtend</t>
  </si>
  <si>
    <t>(Colocated) Newark Fire, 311 Washington Street, Newark</t>
  </si>
  <si>
    <t>NJ Transit Police, 1 Penn Plaza, Newark</t>
  </si>
  <si>
    <r>
      <t xml:space="preserve">Xtend, </t>
    </r>
    <r>
      <rPr>
        <sz val="11"/>
        <color rgb="FFFF0000"/>
        <rFont val="Calibri"/>
        <family val="2"/>
        <scheme val="minor"/>
      </rPr>
      <t>Model UNKNOWN</t>
    </r>
  </si>
  <si>
    <t>North Caldwell Police, 136 Gould Avenue, North Caldwell</t>
  </si>
  <si>
    <t>Nutley Police, 228 Chestnut Street, Nutley</t>
  </si>
  <si>
    <t>Cassidian, Vesta</t>
  </si>
  <si>
    <t>Orange Police, 29 Park Street, Orange</t>
  </si>
  <si>
    <t>100 Colocated</t>
  </si>
  <si>
    <t>REMCS, 65 Bergen Street, Newark</t>
  </si>
  <si>
    <t>10</t>
  </si>
  <si>
    <t>(Colocated) REMCS- Fire Dispatch, 65 Bergen Street, Newark</t>
  </si>
  <si>
    <t>Cassidian, Vesta 4.3</t>
  </si>
  <si>
    <t>Roseland Police, 15 Harrison Ave, Roseland</t>
  </si>
  <si>
    <t>South Orange Police, 201 South Orange Avenue, South Orange</t>
  </si>
  <si>
    <t>West Caldwell Police, 21 Clinton Road, West Caldwell</t>
  </si>
  <si>
    <t>West Orange Police, 66 Main Street, West Orange</t>
  </si>
  <si>
    <t>AIRBUS, Vesta 6.1</t>
  </si>
  <si>
    <t>NJIT Police, 154 Summit Ave., Newark</t>
  </si>
  <si>
    <t>GLOUCESTER</t>
  </si>
  <si>
    <t>(Geo-Diverse) Gloucester County Emergency Response Center, 1200 North Route 47, Clayton</t>
  </si>
  <si>
    <t>33</t>
  </si>
  <si>
    <t>(Geo-Diverse) Gloucester County Emergency Response Center, 212 County House Road, Clarksboro</t>
  </si>
  <si>
    <t>HUDSON</t>
  </si>
  <si>
    <t>Bayonne Police, 630 Avenue C, Bayonne</t>
  </si>
  <si>
    <t>Guttenberg Police, 6808 Park Avenue, Guttenberg</t>
  </si>
  <si>
    <t>Hoboken Police, 108 Hudson Street, Hoboken</t>
  </si>
  <si>
    <t>Hudson County 9-1-1, 595 County Ave, Secaucus</t>
  </si>
  <si>
    <t>Airbus, Patriot 4.0</t>
  </si>
  <si>
    <t>Jersey City Police, 75 Bishop St, Jersey City</t>
  </si>
  <si>
    <t>14, CAMA</t>
  </si>
  <si>
    <t>24</t>
  </si>
  <si>
    <t>(Colocated) Jersey City Fire, 75 Bishop St, Jersey City</t>
  </si>
  <si>
    <t>Jersey City Med Ctr, 355 Grand St, Jersey City</t>
  </si>
  <si>
    <t>Kearny Police Dept, 2 John Mill Way, Kearny</t>
  </si>
  <si>
    <t>McCabe Ambulance Service, 880 Broadway, Bayonne</t>
  </si>
  <si>
    <t>Meadowlands Hospital Medical Center, 55 Meadowlands Parkway, Secaucus</t>
  </si>
  <si>
    <t>North Bergen Police, 4233 JF Kennedy Blvd W, North Bergen</t>
  </si>
  <si>
    <t xml:space="preserve">Zetron, </t>
  </si>
  <si>
    <t>Secaucus Police, 1203 Paterson Plank Road, Secaucus</t>
  </si>
  <si>
    <t>Union City Police, 3715 Palisades Avenue, Union City</t>
  </si>
  <si>
    <t>Weehawken Police, 400 Park Avenue, Weehawken</t>
  </si>
  <si>
    <t>HUNTERDON</t>
  </si>
  <si>
    <t>Hunterdon County Comm, 201 Cherryville Rd. P.O. Box 2900, Flemington</t>
  </si>
  <si>
    <t>CML, Sentenil</t>
  </si>
  <si>
    <t>MERCER</t>
  </si>
  <si>
    <t>College of New Jersey Police, 2000 Pennington Road, P.O. Box 7718, Ewing</t>
  </si>
  <si>
    <t>East Windsor Twp Police, 80 One Mile Road, East Windsor</t>
  </si>
  <si>
    <t>Ewing Twp Police, 2 Jake Garzio Drive, Ewing</t>
  </si>
  <si>
    <t>Hamilton Twp Police, 1270 Whitehorse-Mercerville Rd., Hamilton</t>
  </si>
  <si>
    <t>Amcomm, Amcom</t>
  </si>
  <si>
    <t>Hopewell Twp. Police, 201 Washingtons Crossing Pennington Rd, Hopewell Twp</t>
  </si>
  <si>
    <t>Lawrence Twp Police, 2207 Lawrenceville Road, Lawrence</t>
  </si>
  <si>
    <t>Mercer Cty Emergency Svcs, 350 Lawrence Station Road, Lawrence</t>
  </si>
  <si>
    <t>Zetron, 3230R</t>
  </si>
  <si>
    <t>129 Colocated</t>
  </si>
  <si>
    <t>NJSP Hamilton State Police, 1400 Negron Dr, Hamilton</t>
  </si>
  <si>
    <t>38</t>
  </si>
  <si>
    <t>(Colocated) NJSP Hamilton State Police, 1400 Negron Dr, Hamilton</t>
  </si>
  <si>
    <t>130 Colocated</t>
  </si>
  <si>
    <t>NJSP Troop C (South) West Trenton, 1032 River Road, Ewing</t>
  </si>
  <si>
    <t>(Colocated) NJSP Troop C (North) West Trenton, 1032 River Road, Ewing</t>
  </si>
  <si>
    <t>Princeton Police Dept., 1 Valley Road, Princeton</t>
  </si>
  <si>
    <t>Zetron, 3200 E-9-1-1</t>
  </si>
  <si>
    <t>Princeton University Department of Public Safety, 200 Elm Drive, Princeton Boro</t>
  </si>
  <si>
    <t>Robbinsville Twp Police, 1117 Route 130, Robbinsville Twp</t>
  </si>
  <si>
    <t>Trenton Police, 225 North Clinton Avenue, Trenton</t>
  </si>
  <si>
    <t>12, CAMA</t>
  </si>
  <si>
    <t>West Windsor Twp Police, 271 Clarksville Rd., West Windsor</t>
  </si>
  <si>
    <t>MIDDLESEX</t>
  </si>
  <si>
    <t>Carteret Police, 230 Roosevelt Avenue, Carteret</t>
  </si>
  <si>
    <t>East Brunswick Police, 1 Jean Wahling Civic Center Lane, East Brunswick</t>
  </si>
  <si>
    <t>Edison Twp Police, 100 Municipal Blvd., Edison</t>
  </si>
  <si>
    <t>Airbus, Vesta R-6</t>
  </si>
  <si>
    <t>Highland Park Police, 222 South Fifth Avenue, Highland Park</t>
  </si>
  <si>
    <t>Jamesburg Police, 131 Perrineville Rd, Jamesburg</t>
  </si>
  <si>
    <t>Metuchen Police, 500 Main Street, Metuchen</t>
  </si>
  <si>
    <t>Middlesex Boro Police, 1101 Mountain Avenue, Middlesex</t>
  </si>
  <si>
    <t>Milltown Police, 39 Washington Avenue, Milltown</t>
  </si>
  <si>
    <t>Monroe Twp Police, 3 Municipal Plaza, Monroe</t>
  </si>
  <si>
    <t>New Brunswick Police, 25 Kirkpatrick Street, New Brunswick</t>
  </si>
  <si>
    <t>Airbus, Vesta 9-1-1 (4.3.2)</t>
  </si>
  <si>
    <t>North Brunswick Police, 710 Hermann Road, North Brunswick Twp</t>
  </si>
  <si>
    <t>Old Bridge Police, 1 Old Bridge Plaza, Old Bridge</t>
  </si>
  <si>
    <t>Perth Amboy Police, 365 New Brunswick Ave, Perth Amboy</t>
  </si>
  <si>
    <r>
      <t xml:space="preserve">TCI, </t>
    </r>
    <r>
      <rPr>
        <sz val="11"/>
        <color rgb="FFFF0000"/>
        <rFont val="Calibri"/>
        <family val="2"/>
        <scheme val="minor"/>
      </rPr>
      <t>Model UNKNOWN</t>
    </r>
  </si>
  <si>
    <t>Piscataway Twp Police, 555 Sidney Road, Piscataway</t>
  </si>
  <si>
    <t>Plainsboro Twp Police, 641 Plainsboro Road, Plainsboro</t>
  </si>
  <si>
    <t>Robert Wood Johnson Hosp, 126 Paterson Street, New Brunswick</t>
  </si>
  <si>
    <t>Rutgers University Police, 55 Commercial Avenue, New Brunswick</t>
  </si>
  <si>
    <t>Sayreville Police, 1000 Main Street, Sayreville</t>
  </si>
  <si>
    <t>South Amboy Police, 140 North Broadway, South Amboy</t>
  </si>
  <si>
    <t>South Brunswick Twp Police, 540 Ridge Road, South Brunswick</t>
  </si>
  <si>
    <t>South Plainfield Police, 2480 Plainfield Avenue, South Plainfield</t>
  </si>
  <si>
    <t>South River Police, 61 Main St, South River</t>
  </si>
  <si>
    <t>Spotswood Police, 77 Summerhill Road, Spotswood</t>
  </si>
  <si>
    <t>Woodbridge Fire #7, 667 King George Rd, Woodbridge</t>
  </si>
  <si>
    <t>Woodbridge Twp Police, 1 Main Street, Woodbridge</t>
  </si>
  <si>
    <t>MONMOUTH</t>
  </si>
  <si>
    <t>Belmar Police, 601 Main Street, Belmar</t>
  </si>
  <si>
    <t>Howell Twp Police, 300  Old Tavern Rd., P.O. Box 580, Howell</t>
  </si>
  <si>
    <t>Marlboro Twp Police, 1979 Township Drive, Marlboro</t>
  </si>
  <si>
    <t>(Geo-Diverse) Monmouth County Comm, 2500 Kozloski Road, Freehold Twp</t>
  </si>
  <si>
    <t>24, CAMA</t>
  </si>
  <si>
    <t>50</t>
  </si>
  <si>
    <t>(Geo-Diverse) Monmouth County Comm Shore Area, 1825 Corlies Ave, Neptune Twp</t>
  </si>
  <si>
    <t>18</t>
  </si>
  <si>
    <t>MONOC, 4806 Megill Road, Wall</t>
  </si>
  <si>
    <t>Zetron, UNKNOWN</t>
  </si>
  <si>
    <t>Ocean Township PD, 399 Monmouth Road, Ocean Twp</t>
  </si>
  <si>
    <t>Zetron, 3200 Integrator e9-1-1</t>
  </si>
  <si>
    <t>Wall Township Police, 2700 Allaire Road, Wall</t>
  </si>
  <si>
    <t>MORRIS</t>
  </si>
  <si>
    <t>Boonton Police, 100 Washington Street, Boonton Town</t>
  </si>
  <si>
    <t>Butler Police, 10 High Street, Butler</t>
  </si>
  <si>
    <t>Denville Police, 1 Saint Mary's Place, Denville</t>
  </si>
  <si>
    <t>Spok, Guardian IV</t>
  </si>
  <si>
    <t>Florham Park Police, 111 Ridgedale Avenue, Florham Park Boro</t>
  </si>
  <si>
    <t>Hanover Twp Police, 1000 Route 10, Hanover</t>
  </si>
  <si>
    <t>Jefferson Twp Police, 1033 Weldon Road, Jefferson</t>
  </si>
  <si>
    <t>Lincoln Park Police, 34 Chaple Hill Rd, Lincoln Park</t>
  </si>
  <si>
    <t>Madison Police, 62 Kings Road, Madison</t>
  </si>
  <si>
    <t>Montville Twp Police, 360 Route 202, Montville</t>
  </si>
  <si>
    <t>Cassidian, Vesta/Meridian ACD</t>
  </si>
  <si>
    <t>(Geo-Diverse) Morris County Comm, 500 West Hanover Ave, Morristown</t>
  </si>
  <si>
    <t>20, CAMA</t>
  </si>
  <si>
    <t>AIRBUS DS, VESTA 9-1-1</t>
  </si>
  <si>
    <t>(Geo-Diverse) Morris County Comm., 634 W Hanover Ave, Morristown</t>
  </si>
  <si>
    <t>Airbus DS, Vesta 9-1-1</t>
  </si>
  <si>
    <t>Mount Olive Twp Police, 204 Flanders Drakestown Road, Mount Olive</t>
  </si>
  <si>
    <t>Parsippany-Troy Hills Police, 3339 Route 46, Parsippany-Troy Hills</t>
  </si>
  <si>
    <t>Pequannock Twp Police, 530 Newark Pompton Turnpike, Pequannock</t>
  </si>
  <si>
    <t>Picatinny Arsenal Police, Buffington Road, Bldg 173, Dover</t>
  </si>
  <si>
    <t>AIRBUS DS, Vesta 9-1-1</t>
  </si>
  <si>
    <t>Rockaway Twp Police, 65 Mount Hope Road, Rockaway Twp</t>
  </si>
  <si>
    <t>OCEAN</t>
  </si>
  <si>
    <t>Berkeley Twp Police, 631 Pinewald-Keswick Rd, Berkeley Twp</t>
  </si>
  <si>
    <t>Brick Twp Police, 401 Chambersbridge Rd., Brick</t>
  </si>
  <si>
    <t>Jackson Twp Police, 102 Jackson Drive, Jackson</t>
  </si>
  <si>
    <t>Lacey Twp Police, 808 West Lacey Road, Lacey</t>
  </si>
  <si>
    <t>Lakewood Twp Police, 231 3rd Street, Lakewood</t>
  </si>
  <si>
    <t>Lavallette Police, 1300 Grand Central Avenue, Lavallette</t>
  </si>
  <si>
    <t>, EBS</t>
  </si>
  <si>
    <t>Little Egg Harbor Twp Police, 665 Radio Road, Little Egg Harbor</t>
  </si>
  <si>
    <t>Long Beach Twp Police, 6805 Long Beach Blvd, Long Beach Twp</t>
  </si>
  <si>
    <t>8, EBS</t>
  </si>
  <si>
    <t>Manchester Twp Police, 1 Colonial Drive, Manchester</t>
  </si>
  <si>
    <t>194 Colocated</t>
  </si>
  <si>
    <t>Ocean County Comm (North), 148 Chestnut Street, Toms River</t>
  </si>
  <si>
    <t>20</t>
  </si>
  <si>
    <t>Cassidian, Vesta 3.4</t>
  </si>
  <si>
    <t>(Colocated) Ocean County Comm (South), 148 Chestnut Street, Toms River</t>
  </si>
  <si>
    <t>Ocean Twp Police, 50 Railroad Avenue, Ocean Twp</t>
  </si>
  <si>
    <t>Point Pleasant Beach PD, 416 New Jersey Ave, Point Pleasant Beach</t>
  </si>
  <si>
    <t>Point Pleasant Boro PD, 2233 Bridge Avenue, Point Pleasant</t>
  </si>
  <si>
    <t>Stafford Twp Police, 260 E. Bay Av, Stafford</t>
  </si>
  <si>
    <t>Amcom Software, MAARS/ElectroKey</t>
  </si>
  <si>
    <t>Toms River Police, 225 Oak Avenue, Toms River</t>
  </si>
  <si>
    <t>PASSAIC</t>
  </si>
  <si>
    <t>Clifton Police, 900 Clifton Avenue, Clifton</t>
  </si>
  <si>
    <t xml:space="preserve">Amcomm, </t>
  </si>
  <si>
    <t>Haledon Police, 510 Belmont Avenue, Haledon</t>
  </si>
  <si>
    <t>Hawthorne Police, 445 Lafayette Avenue, Hawthorne</t>
  </si>
  <si>
    <r>
      <t xml:space="preserve">Zetron,  </t>
    </r>
    <r>
      <rPr>
        <sz val="11"/>
        <color rgb="FFFF0000"/>
        <rFont val="Calibri"/>
        <family val="2"/>
        <scheme val="minor"/>
      </rPr>
      <t>Model UNKNOWN</t>
    </r>
  </si>
  <si>
    <t>Little Falls Police, 225 Main St., Little Falls Twp</t>
  </si>
  <si>
    <t>ZETRON, 3200</t>
  </si>
  <si>
    <t>204 Colocated</t>
  </si>
  <si>
    <t>NJSP Troop B Totowa, 250 Minnisink Rd, Totowa</t>
  </si>
  <si>
    <t>AIRBUS DS, VESTA 6.1</t>
  </si>
  <si>
    <t>(Colocated) NJSP Troop B Totowa, 250 Minnisink Rd, Totowa</t>
  </si>
  <si>
    <t>North Haledon Police, 103 Overlook Avenue, North Haledon</t>
  </si>
  <si>
    <t>Passaic County Sherrif, 435 Hamburg Turnpike, Wayne</t>
  </si>
  <si>
    <t>Passaic Fire, 11 Hope Avenue, Passaic</t>
  </si>
  <si>
    <t>Passaic Police Dept, 330 Passaic Street, Passaic</t>
  </si>
  <si>
    <t>Paterson Fire, 300 McBride Ave, Paterson</t>
  </si>
  <si>
    <t>Paterson Police, 111 Broadway, Paterson</t>
  </si>
  <si>
    <t>Pompton Lakes Police, 25 Lenox Avenue, Pompton Lakes</t>
  </si>
  <si>
    <t>Zetron, Integrator</t>
  </si>
  <si>
    <t>Ringwood Police, 60 Margaret King Avenue, Ringwood</t>
  </si>
  <si>
    <t>Wayne Police, 475 Valley Road, Wayne</t>
  </si>
  <si>
    <t>West Milford Twp Police, 1480 Union Valley Road, West Milford</t>
  </si>
  <si>
    <t>SALEM</t>
  </si>
  <si>
    <t>Salem County Comm, 135 Cemetery Road, Woodstown</t>
  </si>
  <si>
    <t>9</t>
  </si>
  <si>
    <t>SOMERSET</t>
  </si>
  <si>
    <t>Franklin Twp Police, 495 Demott Lane, Franklin</t>
  </si>
  <si>
    <t>Cassidian, VESTA Pallas</t>
  </si>
  <si>
    <t>Hillsborough Police, 555 Amwell Road, Hillsborough</t>
  </si>
  <si>
    <t>Somerset County Comm, 40 North Bridge Street, Somerville</t>
  </si>
  <si>
    <t>Warren Twp Police, 44 Mountain Blvd., Warren</t>
  </si>
  <si>
    <t>Watchung Police Dept., 840 Somerset St, Watchung</t>
  </si>
  <si>
    <t>SUSSEX</t>
  </si>
  <si>
    <t>Andover Twp Police, 145 Lake Iliff Rd, Andover Twp</t>
  </si>
  <si>
    <t>Hardyston Twp Police, 149 Wheatsworth Rd, Hardyston</t>
  </si>
  <si>
    <t>Hopatcong Police, 111 River Styx Road, Hopatcong</t>
  </si>
  <si>
    <t>Newton Police, 39 Trinity Street, Newton</t>
  </si>
  <si>
    <t>Sparta Twp Police, 65 Main Street, Sparta</t>
  </si>
  <si>
    <t>Airbus DS, Vesta</t>
  </si>
  <si>
    <t>(Geo-Diverse) Sussex County Communications, 135 Morris Turnpike, Frankford</t>
  </si>
  <si>
    <t>Solacomm, Guardian IV</t>
  </si>
  <si>
    <t>(Geo-Diverse) Sussex County Communications (2), 39 High St, Newton</t>
  </si>
  <si>
    <t>Vernon Twp Police, 21 Church Street, Vernon</t>
  </si>
  <si>
    <t>UNION</t>
  </si>
  <si>
    <t>Berkeley Heights Twp Police, 29 Park Avenue, Berkeley Heights</t>
  </si>
  <si>
    <t>(Geo-Diverse) Clark Twp Police, 315 Westfield Avenue, Clark</t>
  </si>
  <si>
    <t>(Geo-Diverse) Rahway Police, 1 City Hall Plaza, Rahway</t>
  </si>
  <si>
    <t>Cranford Police, 8 Springfield Avenue, Cranford</t>
  </si>
  <si>
    <t>Elizabeth Police, One Police Plaza, Elizabeth</t>
  </si>
  <si>
    <t>Garwood Police, 403 South Avenue, Garwood</t>
  </si>
  <si>
    <t>Hillside Police, 1409 Liberty Avenue, Hillside</t>
  </si>
  <si>
    <t>Kean College, 1040 Morris Avenue, Union Twp</t>
  </si>
  <si>
    <t>Kenilworth Police, 567 Boulevard, Kenilworth</t>
  </si>
  <si>
    <t>Linden Police, 301 North Wood Avenue, Linden</t>
  </si>
  <si>
    <t>Mountain Valley Comm, 360 Elkwood Avenue, New Providence</t>
  </si>
  <si>
    <t>Mountainside Police, 1385 US Hwy 22, Mountainside</t>
  </si>
  <si>
    <t>Plainfield Police, 200 East 4th Street, Plainfield</t>
  </si>
  <si>
    <t>Roselle Park Police, 110 East Westfield Avenue, Roselle Park</t>
  </si>
  <si>
    <t>Roselle Police, 210 Chestnut Street, Roselle</t>
  </si>
  <si>
    <t>Springfield Police, 100 Mountain Avenue, Springfield</t>
  </si>
  <si>
    <t>Union County Police, 300 North Avenue East, Westfield</t>
  </si>
  <si>
    <t>Union Police, 981 Caldwell Avenue, Union Twp</t>
  </si>
  <si>
    <t>Westfield Police, 425 East Broad Street, Westfield</t>
  </si>
  <si>
    <t>WARREN</t>
  </si>
  <si>
    <t>Warren County Comm, 1024 Route 57, Washington Twp</t>
  </si>
  <si>
    <t>Statewide Monthly PSAP Costs Total</t>
  </si>
  <si>
    <t>3.0 - PSAP Ethernet Monthly Charge Schedule</t>
  </si>
  <si>
    <t>3.1 Mbps</t>
  </si>
  <si>
    <t>3.2 Monthly Recurring Charge</t>
  </si>
  <si>
    <t>1 Mbps</t>
  </si>
  <si>
    <t>2 Mbps</t>
  </si>
  <si>
    <t>3 Mbps</t>
  </si>
  <si>
    <t>4 Mbps</t>
  </si>
  <si>
    <t>5 Mbps</t>
  </si>
  <si>
    <t>6 Mbps</t>
  </si>
  <si>
    <t>7 Mbps</t>
  </si>
  <si>
    <t>8 Mbps</t>
  </si>
  <si>
    <t>9 Mbps</t>
  </si>
  <si>
    <t>10 Mbps</t>
  </si>
  <si>
    <t>20 Mbps</t>
  </si>
  <si>
    <t>30 Mbps</t>
  </si>
  <si>
    <t>40 Mbps</t>
  </si>
  <si>
    <t>50 Mbps</t>
  </si>
  <si>
    <t>60 Mbps</t>
  </si>
  <si>
    <t>70 Mbps</t>
  </si>
  <si>
    <t>80 Mbps</t>
  </si>
  <si>
    <t>90 Mbps</t>
  </si>
  <si>
    <t>100 Mbps</t>
  </si>
  <si>
    <t>Other:</t>
  </si>
  <si>
    <t>4.0 - Post Implementation Labor Rates</t>
  </si>
  <si>
    <t>4.1 Personnel Category</t>
  </si>
  <si>
    <t>4.2 Equivalent Title</t>
  </si>
  <si>
    <t>4.3 Level of Expertise/Job Responsibilities</t>
  </si>
  <si>
    <t>4.4 Hourly Rate</t>
  </si>
  <si>
    <t>Network Architect</t>
  </si>
  <si>
    <t>Network Engineer</t>
  </si>
  <si>
    <t>Technician I</t>
  </si>
  <si>
    <t>Technician II</t>
  </si>
  <si>
    <t>Field Technician I</t>
  </si>
  <si>
    <t>Field Technician II</t>
  </si>
  <si>
    <t>Database Manager</t>
  </si>
  <si>
    <t>Supervisory Service Technician /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</si>
</sst>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0" fillId="0" borderId="5" xfId="0" applyBorder="1"/>
    <xf numFmtId="0" fontId="1" fillId="2" borderId="1" xfId="0" applyFont="1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5" xfId="0" applyFill="1" applyBorder="1"/>
    <xf numFmtId="0" fontId="0" fillId="2" borderId="1" xfId="0" applyFill="1" applyBorder="1"/>
    <xf numFmtId="0" fontId="0" fillId="0" borderId="0" xfId="0" applyBorder="1"/>
    <xf numFmtId="9" fontId="0" fillId="0" borderId="0" xfId="0" applyNumberFormat="1" applyBorder="1"/>
    <xf numFmtId="164" fontId="0" fillId="2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 textRotation="90" wrapText="1"/>
    </xf>
    <xf numFmtId="164" fontId="0" fillId="0" borderId="1" xfId="0" applyNumberFormat="1" applyBorder="1" applyProtection="1"/>
    <xf numFmtId="164" fontId="0" fillId="2" borderId="1" xfId="0" applyNumberFormat="1" applyFill="1" applyBorder="1" applyProtection="1"/>
    <xf numFmtId="164" fontId="0" fillId="0" borderId="0" xfId="0" applyNumberFormat="1" applyProtection="1"/>
    <xf numFmtId="0" fontId="6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5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64" fontId="4" fillId="2" borderId="1" xfId="0" applyNumberFormat="1" applyFont="1" applyFill="1" applyBorder="1" applyAlignment="1" applyProtection="1">
      <alignment vertical="center"/>
    </xf>
    <xf numFmtId="0" fontId="0" fillId="5" borderId="1" xfId="0" applyFont="1" applyFill="1" applyBorder="1" applyAlignment="1" applyProtection="1">
      <alignment horizontal="justify" vertical="center" wrapText="1"/>
      <protection locked="0"/>
    </xf>
    <xf numFmtId="0" fontId="6" fillId="5" borderId="1" xfId="0" applyFont="1" applyFill="1" applyBorder="1" applyAlignment="1" applyProtection="1">
      <alignment horizontal="center" vertical="center" wrapText="1"/>
      <protection locked="0"/>
    </xf>
    <xf numFmtId="0" fontId="0" fillId="5" borderId="1" xfId="0" applyFont="1" applyFill="1" applyBorder="1" applyAlignment="1" applyProtection="1">
      <alignment wrapText="1"/>
      <protection locked="0"/>
    </xf>
    <xf numFmtId="164" fontId="0" fillId="5" borderId="1" xfId="0" applyNumberFormat="1" applyFill="1" applyBorder="1" applyProtection="1">
      <protection locked="0"/>
    </xf>
    <xf numFmtId="164" fontId="0" fillId="5" borderId="9" xfId="0" applyNumberFormat="1" applyFill="1" applyBorder="1" applyProtection="1">
      <protection locked="0"/>
    </xf>
    <xf numFmtId="164" fontId="0" fillId="5" borderId="10" xfId="0" applyNumberFormat="1" applyFill="1" applyBorder="1" applyProtection="1">
      <protection locked="0"/>
    </xf>
    <xf numFmtId="1" fontId="1" fillId="2" borderId="1" xfId="0" applyNumberFormat="1" applyFont="1" applyFill="1" applyBorder="1" applyAlignment="1">
      <alignment horizontal="center" vertical="center" textRotation="90" wrapText="1"/>
    </xf>
    <xf numFmtId="1" fontId="0" fillId="5" borderId="1" xfId="0" applyNumberFormat="1" applyFill="1" applyBorder="1" applyProtection="1">
      <protection locked="0"/>
    </xf>
    <xf numFmtId="1" fontId="0" fillId="5" borderId="5" xfId="0" applyNumberFormat="1" applyFill="1" applyBorder="1" applyProtection="1">
      <protection locked="0"/>
    </xf>
    <xf numFmtId="1" fontId="0" fillId="0" borderId="0" xfId="0" applyNumberFormat="1"/>
    <xf numFmtId="0" fontId="0" fillId="0" borderId="0" xfId="0" applyProtection="1"/>
    <xf numFmtId="0" fontId="2" fillId="2" borderId="1" xfId="0" applyFont="1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>
      <alignment horizontal="right"/>
    </xf>
    <xf numFmtId="164" fontId="2" fillId="2" borderId="1" xfId="0" applyNumberFormat="1" applyFont="1" applyFill="1" applyBorder="1" applyAlignment="1" applyProtection="1">
      <alignment horizontal="center" wrapText="1"/>
    </xf>
    <xf numFmtId="164" fontId="0" fillId="0" borderId="0" xfId="0" applyNumberFormat="1" applyProtection="1">
      <protection locked="0"/>
    </xf>
    <xf numFmtId="0" fontId="0" fillId="0" borderId="3" xfId="0" applyFill="1" applyBorder="1"/>
    <xf numFmtId="0" fontId="0" fillId="0" borderId="12" xfId="0" applyFill="1" applyBorder="1"/>
    <xf numFmtId="0" fontId="0" fillId="2" borderId="6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164" fontId="1" fillId="7" borderId="1" xfId="0" applyNumberFormat="1" applyFont="1" applyFill="1" applyBorder="1" applyAlignment="1">
      <alignment horizontal="center" vertical="center" textRotation="90" wrapText="1"/>
    </xf>
    <xf numFmtId="0" fontId="0" fillId="7" borderId="5" xfId="0" applyFill="1" applyBorder="1"/>
    <xf numFmtId="0" fontId="7" fillId="7" borderId="1" xfId="0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0" fillId="6" borderId="0" xfId="0" applyFill="1" applyAlignment="1">
      <alignment vertical="center" wrapText="1"/>
    </xf>
    <xf numFmtId="0" fontId="0" fillId="0" borderId="4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8" fillId="5" borderId="1" xfId="0" applyNumberFormat="1" applyFont="1" applyFill="1" applyBorder="1" applyAlignment="1" applyProtection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Fill="1"/>
    <xf numFmtId="164" fontId="0" fillId="0" borderId="1" xfId="1" applyNumberFormat="1" applyFont="1" applyBorder="1" applyProtection="1"/>
    <xf numFmtId="164" fontId="0" fillId="2" borderId="4" xfId="0" applyNumberFormat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164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6" borderId="4" xfId="0" applyFill="1" applyBorder="1" applyAlignment="1">
      <alignment horizontal="left"/>
    </xf>
    <xf numFmtId="0" fontId="0" fillId="0" borderId="6" xfId="0" applyBorder="1" applyAlignment="1">
      <alignment horizontal="left"/>
    </xf>
    <xf numFmtId="0" fontId="0" fillId="6" borderId="7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6" borderId="6" xfId="0" applyFill="1" applyBorder="1" applyAlignment="1">
      <alignment horizontal="left"/>
    </xf>
    <xf numFmtId="0" fontId="0" fillId="2" borderId="4" xfId="0" applyFill="1" applyBorder="1" applyAlignment="1"/>
    <xf numFmtId="0" fontId="0" fillId="2" borderId="6" xfId="0" applyFill="1" applyBorder="1" applyAlignment="1"/>
    <xf numFmtId="0" fontId="0" fillId="2" borderId="5" xfId="0" applyFill="1" applyBorder="1" applyAlignment="1"/>
    <xf numFmtId="0" fontId="0" fillId="0" borderId="4" xfId="0" applyBorder="1" applyAlignment="1">
      <alignment vertical="center" wrapText="1"/>
    </xf>
    <xf numFmtId="0" fontId="0" fillId="0" borderId="6" xfId="0" applyBorder="1" applyAlignment="1"/>
    <xf numFmtId="0" fontId="0" fillId="0" borderId="5" xfId="0" applyBorder="1" applyAlignment="1"/>
    <xf numFmtId="0" fontId="0" fillId="2" borderId="4" xfId="0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0" fillId="6" borderId="4" xfId="0" applyFill="1" applyBorder="1" applyAlignment="1"/>
    <xf numFmtId="0" fontId="0" fillId="6" borderId="5" xfId="0" applyFill="1" applyBorder="1" applyAlignment="1"/>
    <xf numFmtId="0" fontId="1" fillId="7" borderId="4" xfId="0" applyFont="1" applyFill="1" applyBorder="1" applyAlignment="1">
      <alignment vertical="center" wrapText="1"/>
    </xf>
    <xf numFmtId="0" fontId="1" fillId="7" borderId="5" xfId="0" applyFont="1" applyFill="1" applyBorder="1" applyAlignment="1">
      <alignment vertical="center" wrapText="1"/>
    </xf>
    <xf numFmtId="164" fontId="0" fillId="5" borderId="4" xfId="0" applyNumberFormat="1" applyFill="1" applyBorder="1" applyAlignment="1" applyProtection="1">
      <alignment horizontal="center" vertical="center"/>
      <protection locked="0"/>
    </xf>
    <xf numFmtId="164" fontId="0" fillId="5" borderId="5" xfId="0" applyNumberForma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7" borderId="7" xfId="0" applyNumberFormat="1" applyFill="1" applyBorder="1" applyAlignment="1" applyProtection="1">
      <alignment horizontal="center" vertical="center"/>
      <protection hidden="1"/>
    </xf>
    <xf numFmtId="0" fontId="0" fillId="7" borderId="8" xfId="0" applyFill="1" applyBorder="1" applyAlignment="1" applyProtection="1">
      <alignment horizontal="center" vertical="center"/>
      <protection hidden="1"/>
    </xf>
    <xf numFmtId="164" fontId="0" fillId="7" borderId="4" xfId="0" applyNumberForma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0" borderId="15" xfId="0" applyBorder="1" applyAlignment="1"/>
    <xf numFmtId="0" fontId="0" fillId="0" borderId="14" xfId="0" applyBorder="1" applyAlignment="1"/>
    <xf numFmtId="0" fontId="0" fillId="0" borderId="4" xfId="0" applyBorder="1" applyAlignment="1"/>
    <xf numFmtId="0" fontId="1" fillId="0" borderId="4" xfId="0" applyFont="1" applyBorder="1" applyAlignment="1"/>
    <xf numFmtId="0" fontId="1" fillId="0" borderId="6" xfId="0" applyFont="1" applyBorder="1" applyAlignment="1"/>
    <xf numFmtId="0" fontId="0" fillId="0" borderId="6" xfId="0" applyBorder="1" applyAlignment="1">
      <alignment horizontal="right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2" borderId="6" xfId="0" applyFill="1" applyBorder="1" applyAlignment="1">
      <alignment horizontal="right"/>
    </xf>
    <xf numFmtId="0" fontId="4" fillId="7" borderId="1" xfId="0" applyFont="1" applyFill="1" applyBorder="1" applyAlignment="1">
      <alignment horizontal="right" vertical="center"/>
    </xf>
    <xf numFmtId="0" fontId="3" fillId="0" borderId="0" xfId="0" applyFont="1" applyAlignment="1" applyProtection="1">
      <alignment horizontal="center" wrapText="1"/>
    </xf>
    <xf numFmtId="0" fontId="3" fillId="0" borderId="0" xfId="0" applyFont="1" applyAlignment="1" applyProtection="1"/>
    <xf numFmtId="0" fontId="3" fillId="3" borderId="1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zoomScale="80" zoomScaleNormal="80" workbookViewId="0">
      <selection activeCell="C3" sqref="C3:D3"/>
    </sheetView>
  </sheetViews>
  <sheetFormatPr defaultRowHeight="15" x14ac:dyDescent="0.25"/>
  <cols>
    <col min="1" max="1" width="9.140625" customWidth="1"/>
    <col min="2" max="2" width="73.5703125" customWidth="1"/>
    <col min="3" max="3" width="25.5703125" style="1" customWidth="1"/>
    <col min="4" max="4" width="47.28515625" style="17" customWidth="1"/>
    <col min="5" max="6" width="25.5703125" style="17" customWidth="1"/>
    <col min="7" max="7" width="13.85546875" bestFit="1" customWidth="1"/>
    <col min="10" max="10" width="18.140625" customWidth="1"/>
  </cols>
  <sheetData>
    <row r="1" spans="1:7" ht="21" x14ac:dyDescent="0.35">
      <c r="A1" s="97" t="s">
        <v>0</v>
      </c>
      <c r="B1" s="98"/>
      <c r="C1" s="76"/>
      <c r="D1" s="77"/>
      <c r="E1" s="74"/>
      <c r="F1" s="75"/>
      <c r="G1" s="72"/>
    </row>
    <row r="2" spans="1:7" x14ac:dyDescent="0.25">
      <c r="A2" s="87"/>
      <c r="B2" s="89"/>
      <c r="C2" s="105" t="s">
        <v>1</v>
      </c>
      <c r="D2" s="106"/>
      <c r="E2" s="109" t="s">
        <v>2</v>
      </c>
      <c r="F2" s="110"/>
      <c r="G2" s="72"/>
    </row>
    <row r="3" spans="1:7" ht="66.75" customHeight="1" x14ac:dyDescent="0.25">
      <c r="A3" s="101" t="s">
        <v>3</v>
      </c>
      <c r="B3" s="102"/>
      <c r="C3" s="103"/>
      <c r="D3" s="104"/>
      <c r="E3" s="107">
        <f>C3/12</f>
        <v>0</v>
      </c>
      <c r="F3" s="108"/>
      <c r="G3" s="72"/>
    </row>
    <row r="4" spans="1:7" x14ac:dyDescent="0.25">
      <c r="A4" s="99" t="s">
        <v>4</v>
      </c>
      <c r="B4" s="100"/>
      <c r="C4" s="82" t="s">
        <v>5</v>
      </c>
      <c r="D4" s="86"/>
      <c r="E4" s="109" t="s">
        <v>6</v>
      </c>
      <c r="F4" s="110"/>
      <c r="G4" s="72"/>
    </row>
    <row r="5" spans="1:7" x14ac:dyDescent="0.25">
      <c r="A5" s="99" t="s">
        <v>7</v>
      </c>
      <c r="B5" s="100"/>
      <c r="C5" s="82" t="s">
        <v>8</v>
      </c>
      <c r="D5" s="86"/>
      <c r="E5" s="80">
        <f>'PSAP Price Sheet'!K298</f>
        <v>0</v>
      </c>
      <c r="F5" s="80"/>
      <c r="G5" s="72"/>
    </row>
    <row r="6" spans="1:7" x14ac:dyDescent="0.25">
      <c r="A6" s="99" t="s">
        <v>9</v>
      </c>
      <c r="B6" s="100"/>
      <c r="C6" s="82" t="s">
        <v>10</v>
      </c>
      <c r="D6" s="86"/>
      <c r="E6" s="80"/>
      <c r="F6" s="80"/>
      <c r="G6" s="72"/>
    </row>
    <row r="7" spans="1:7" x14ac:dyDescent="0.25">
      <c r="A7" s="99" t="s">
        <v>11</v>
      </c>
      <c r="B7" s="100"/>
      <c r="C7" s="82" t="s">
        <v>12</v>
      </c>
      <c r="D7" s="86"/>
      <c r="E7" s="80"/>
      <c r="F7" s="80"/>
      <c r="G7" s="72"/>
    </row>
    <row r="8" spans="1:7" x14ac:dyDescent="0.25">
      <c r="A8" s="99" t="s">
        <v>13</v>
      </c>
      <c r="B8" s="100"/>
      <c r="C8" s="82" t="s">
        <v>14</v>
      </c>
      <c r="D8" s="86"/>
      <c r="E8" s="79" t="s">
        <v>15</v>
      </c>
      <c r="F8" s="79"/>
      <c r="G8" s="72"/>
    </row>
    <row r="9" spans="1:7" x14ac:dyDescent="0.25">
      <c r="A9" s="99" t="s">
        <v>16</v>
      </c>
      <c r="B9" s="100"/>
      <c r="C9" s="82" t="s">
        <v>17</v>
      </c>
      <c r="D9" s="86"/>
      <c r="E9" s="80">
        <f>E3+E5</f>
        <v>0</v>
      </c>
      <c r="F9" s="81"/>
      <c r="G9" s="72"/>
    </row>
    <row r="10" spans="1:7" x14ac:dyDescent="0.25">
      <c r="A10" s="99" t="s">
        <v>18</v>
      </c>
      <c r="B10" s="100"/>
      <c r="C10" s="82" t="s">
        <v>19</v>
      </c>
      <c r="D10" s="86"/>
      <c r="E10" s="81"/>
      <c r="F10" s="81"/>
      <c r="G10" s="72"/>
    </row>
    <row r="11" spans="1:7" x14ac:dyDescent="0.25">
      <c r="A11" s="99" t="s">
        <v>20</v>
      </c>
      <c r="B11" s="100"/>
      <c r="C11" s="82" t="s">
        <v>21</v>
      </c>
      <c r="D11" s="86"/>
      <c r="E11" s="81"/>
      <c r="F11" s="81"/>
      <c r="G11" s="72"/>
    </row>
    <row r="12" spans="1:7" x14ac:dyDescent="0.25">
      <c r="A12" s="99" t="s">
        <v>22</v>
      </c>
      <c r="B12" s="100"/>
      <c r="C12" s="82" t="s">
        <v>23</v>
      </c>
      <c r="D12" s="86"/>
      <c r="E12" s="19"/>
      <c r="F12" s="20"/>
      <c r="G12" s="72"/>
    </row>
    <row r="13" spans="1:7" x14ac:dyDescent="0.25">
      <c r="A13" s="99" t="s">
        <v>24</v>
      </c>
      <c r="B13" s="100"/>
      <c r="C13" s="82" t="s">
        <v>25</v>
      </c>
      <c r="D13" s="86"/>
      <c r="E13" s="19"/>
      <c r="F13" s="20"/>
      <c r="G13" s="72"/>
    </row>
    <row r="14" spans="1:7" x14ac:dyDescent="0.25">
      <c r="A14" s="99" t="s">
        <v>26</v>
      </c>
      <c r="B14" s="100"/>
      <c r="C14" s="82" t="s">
        <v>27</v>
      </c>
      <c r="D14" s="86"/>
      <c r="E14" s="19"/>
      <c r="F14" s="20"/>
      <c r="G14" s="72"/>
    </row>
    <row r="15" spans="1:7" x14ac:dyDescent="0.25">
      <c r="A15" s="99" t="s">
        <v>28</v>
      </c>
      <c r="B15" s="100"/>
      <c r="C15" s="82" t="s">
        <v>29</v>
      </c>
      <c r="D15" s="86"/>
      <c r="E15" s="19"/>
      <c r="F15" s="20"/>
      <c r="G15" s="72"/>
    </row>
    <row r="16" spans="1:7" x14ac:dyDescent="0.25">
      <c r="A16" s="99" t="s">
        <v>30</v>
      </c>
      <c r="B16" s="100"/>
      <c r="C16" s="82" t="s">
        <v>31</v>
      </c>
      <c r="D16" s="86"/>
      <c r="E16" s="19"/>
      <c r="F16" s="20"/>
    </row>
    <row r="17" spans="1:12" x14ac:dyDescent="0.25">
      <c r="A17" s="99" t="s">
        <v>32</v>
      </c>
      <c r="B17" s="100"/>
      <c r="C17" s="82" t="s">
        <v>33</v>
      </c>
      <c r="D17" s="86"/>
      <c r="E17" s="19"/>
      <c r="F17" s="20"/>
    </row>
    <row r="18" spans="1:12" x14ac:dyDescent="0.25">
      <c r="A18" s="99" t="s">
        <v>34</v>
      </c>
      <c r="B18" s="100"/>
      <c r="C18" s="82" t="s">
        <v>35</v>
      </c>
      <c r="D18" s="86"/>
      <c r="E18" s="19"/>
      <c r="F18" s="20"/>
    </row>
    <row r="19" spans="1:12" x14ac:dyDescent="0.25">
      <c r="A19" s="99" t="s">
        <v>36</v>
      </c>
      <c r="B19" s="100"/>
      <c r="C19" s="82"/>
      <c r="D19" s="83"/>
      <c r="E19" s="19"/>
      <c r="F19" s="20"/>
    </row>
    <row r="20" spans="1:12" x14ac:dyDescent="0.25">
      <c r="A20" s="113"/>
      <c r="B20" s="92"/>
      <c r="C20" s="84"/>
      <c r="D20" s="85"/>
      <c r="E20" s="61"/>
      <c r="F20" s="60"/>
    </row>
    <row r="21" spans="1:12" x14ac:dyDescent="0.25">
      <c r="A21" s="114" t="s">
        <v>37</v>
      </c>
      <c r="B21" s="115"/>
      <c r="C21" s="71"/>
      <c r="D21" s="58"/>
      <c r="E21" s="59"/>
      <c r="F21" s="60"/>
    </row>
    <row r="22" spans="1:12" ht="60" customHeight="1" x14ac:dyDescent="0.25">
      <c r="A22" s="90" t="s">
        <v>38</v>
      </c>
      <c r="B22" s="91"/>
      <c r="C22" s="111"/>
      <c r="D22" s="111"/>
      <c r="E22" s="111"/>
      <c r="F22" s="112"/>
    </row>
    <row r="23" spans="1:12" x14ac:dyDescent="0.25">
      <c r="A23" s="87"/>
      <c r="B23" s="88"/>
      <c r="C23" s="88"/>
      <c r="D23" s="88"/>
      <c r="E23" s="88"/>
      <c r="F23" s="89"/>
    </row>
    <row r="24" spans="1:12" ht="75" customHeight="1" x14ac:dyDescent="0.25">
      <c r="A24" s="90" t="s">
        <v>39</v>
      </c>
      <c r="B24" s="91"/>
      <c r="C24" s="91"/>
      <c r="D24" s="91"/>
      <c r="E24" s="91"/>
      <c r="F24" s="92"/>
    </row>
    <row r="25" spans="1:12" x14ac:dyDescent="0.25">
      <c r="A25" s="93" t="s">
        <v>40</v>
      </c>
      <c r="B25" s="94"/>
      <c r="C25" s="9" t="s">
        <v>41</v>
      </c>
      <c r="D25" s="15" t="s">
        <v>42</v>
      </c>
      <c r="E25" s="15" t="s">
        <v>43</v>
      </c>
      <c r="F25" s="15" t="s">
        <v>44</v>
      </c>
      <c r="I25" s="13"/>
      <c r="J25" s="13"/>
      <c r="K25" s="13"/>
      <c r="L25" s="13"/>
    </row>
    <row r="26" spans="1:12" x14ac:dyDescent="0.25">
      <c r="A26" s="95" t="s">
        <v>45</v>
      </c>
      <c r="B26" s="96"/>
      <c r="C26" s="3" t="s">
        <v>46</v>
      </c>
      <c r="D26" s="16">
        <f>E3*20%</f>
        <v>0</v>
      </c>
      <c r="E26" s="16">
        <f>D26*0.1</f>
        <v>0</v>
      </c>
      <c r="F26" s="16">
        <f>D26-E26</f>
        <v>0</v>
      </c>
      <c r="I26" s="14"/>
      <c r="J26" s="10"/>
      <c r="K26" s="13"/>
      <c r="L26" s="13"/>
    </row>
    <row r="27" spans="1:12" x14ac:dyDescent="0.25">
      <c r="A27" s="95" t="s">
        <v>47</v>
      </c>
      <c r="B27" s="96"/>
      <c r="C27" s="3" t="s">
        <v>48</v>
      </c>
      <c r="D27" s="16">
        <f>E3*0.24</f>
        <v>0</v>
      </c>
      <c r="E27" s="16">
        <f>D27*0.1</f>
        <v>0</v>
      </c>
      <c r="F27" s="16">
        <f>D27-E27</f>
        <v>0</v>
      </c>
      <c r="I27" s="13"/>
      <c r="J27" s="10"/>
      <c r="K27" s="13"/>
      <c r="L27" s="13"/>
    </row>
    <row r="28" spans="1:12" x14ac:dyDescent="0.25">
      <c r="A28" s="95" t="s">
        <v>49</v>
      </c>
      <c r="B28" s="96"/>
      <c r="C28" s="3" t="s">
        <v>50</v>
      </c>
      <c r="D28" s="16">
        <f>E3*0.28</f>
        <v>0</v>
      </c>
      <c r="E28" s="16">
        <f t="shared" ref="E28:E46" si="0">D28*0.1</f>
        <v>0</v>
      </c>
      <c r="F28" s="16">
        <f t="shared" ref="F28:F46" si="1">D28-E28</f>
        <v>0</v>
      </c>
      <c r="I28" s="13"/>
      <c r="J28" s="10"/>
      <c r="K28" s="13"/>
      <c r="L28" s="13"/>
    </row>
    <row r="29" spans="1:12" x14ac:dyDescent="0.25">
      <c r="A29" s="95" t="s">
        <v>51</v>
      </c>
      <c r="B29" s="96"/>
      <c r="C29" s="3" t="s">
        <v>52</v>
      </c>
      <c r="D29" s="16">
        <f>E3*0.32</f>
        <v>0</v>
      </c>
      <c r="E29" s="16">
        <f t="shared" si="0"/>
        <v>0</v>
      </c>
      <c r="F29" s="16">
        <f t="shared" si="1"/>
        <v>0</v>
      </c>
      <c r="I29" s="13"/>
      <c r="J29" s="10"/>
      <c r="K29" s="13"/>
      <c r="L29" s="13"/>
    </row>
    <row r="30" spans="1:12" x14ac:dyDescent="0.25">
      <c r="A30" s="95" t="s">
        <v>53</v>
      </c>
      <c r="B30" s="96"/>
      <c r="C30" s="3" t="s">
        <v>54</v>
      </c>
      <c r="D30" s="16">
        <f>E3*0.36</f>
        <v>0</v>
      </c>
      <c r="E30" s="16">
        <f t="shared" si="0"/>
        <v>0</v>
      </c>
      <c r="F30" s="16">
        <f t="shared" si="1"/>
        <v>0</v>
      </c>
      <c r="I30" s="13"/>
      <c r="J30" s="10"/>
      <c r="K30" s="13"/>
      <c r="L30" s="13"/>
    </row>
    <row r="31" spans="1:12" x14ac:dyDescent="0.25">
      <c r="A31" s="95" t="s">
        <v>55</v>
      </c>
      <c r="B31" s="96"/>
      <c r="C31" s="3" t="s">
        <v>56</v>
      </c>
      <c r="D31" s="16">
        <f>E3*0.4</f>
        <v>0</v>
      </c>
      <c r="E31" s="16">
        <f t="shared" si="0"/>
        <v>0</v>
      </c>
      <c r="F31" s="16">
        <f t="shared" si="1"/>
        <v>0</v>
      </c>
      <c r="I31" s="13"/>
      <c r="J31" s="10"/>
      <c r="K31" s="13"/>
      <c r="L31" s="13"/>
    </row>
    <row r="32" spans="1:12" x14ac:dyDescent="0.25">
      <c r="A32" s="95" t="s">
        <v>57</v>
      </c>
      <c r="B32" s="96"/>
      <c r="C32" s="3" t="s">
        <v>58</v>
      </c>
      <c r="D32" s="16">
        <f>E3*0.44</f>
        <v>0</v>
      </c>
      <c r="E32" s="16">
        <f t="shared" si="0"/>
        <v>0</v>
      </c>
      <c r="F32" s="16">
        <f t="shared" si="1"/>
        <v>0</v>
      </c>
      <c r="I32" s="13"/>
      <c r="J32" s="10"/>
      <c r="K32" s="13"/>
      <c r="L32" s="13"/>
    </row>
    <row r="33" spans="1:12" x14ac:dyDescent="0.25">
      <c r="A33" s="95" t="s">
        <v>59</v>
      </c>
      <c r="B33" s="96"/>
      <c r="C33" s="3" t="s">
        <v>60</v>
      </c>
      <c r="D33" s="16">
        <f>E3*0.48</f>
        <v>0</v>
      </c>
      <c r="E33" s="16">
        <f t="shared" si="0"/>
        <v>0</v>
      </c>
      <c r="F33" s="16">
        <f t="shared" si="1"/>
        <v>0</v>
      </c>
      <c r="I33" s="13"/>
      <c r="J33" s="10"/>
      <c r="K33" s="13"/>
      <c r="L33" s="13"/>
    </row>
    <row r="34" spans="1:12" x14ac:dyDescent="0.25">
      <c r="A34" s="95" t="s">
        <v>61</v>
      </c>
      <c r="B34" s="96"/>
      <c r="C34" s="3" t="s">
        <v>62</v>
      </c>
      <c r="D34" s="16">
        <f>E3*0.52</f>
        <v>0</v>
      </c>
      <c r="E34" s="16">
        <f t="shared" si="0"/>
        <v>0</v>
      </c>
      <c r="F34" s="16">
        <f t="shared" si="1"/>
        <v>0</v>
      </c>
      <c r="I34" s="13"/>
      <c r="J34" s="10"/>
      <c r="K34" s="13"/>
      <c r="L34" s="13"/>
    </row>
    <row r="35" spans="1:12" x14ac:dyDescent="0.25">
      <c r="A35" s="95" t="s">
        <v>63</v>
      </c>
      <c r="B35" s="96"/>
      <c r="C35" s="3" t="s">
        <v>64</v>
      </c>
      <c r="D35" s="16">
        <f>E3*0.56</f>
        <v>0</v>
      </c>
      <c r="E35" s="16">
        <f t="shared" si="0"/>
        <v>0</v>
      </c>
      <c r="F35" s="16">
        <f t="shared" si="1"/>
        <v>0</v>
      </c>
      <c r="I35" s="13"/>
      <c r="J35" s="10"/>
      <c r="K35" s="13"/>
      <c r="L35" s="13"/>
    </row>
    <row r="36" spans="1:12" x14ac:dyDescent="0.25">
      <c r="A36" s="95" t="s">
        <v>65</v>
      </c>
      <c r="B36" s="96"/>
      <c r="C36" s="3" t="s">
        <v>66</v>
      </c>
      <c r="D36" s="16">
        <f>E3*0.6</f>
        <v>0</v>
      </c>
      <c r="E36" s="16">
        <f t="shared" si="0"/>
        <v>0</v>
      </c>
      <c r="F36" s="16">
        <f t="shared" si="1"/>
        <v>0</v>
      </c>
      <c r="I36" s="13"/>
      <c r="J36" s="10"/>
      <c r="K36" s="13"/>
      <c r="L36" s="13"/>
    </row>
    <row r="37" spans="1:12" x14ac:dyDescent="0.25">
      <c r="A37" s="95" t="s">
        <v>67</v>
      </c>
      <c r="B37" s="96"/>
      <c r="C37" s="3" t="s">
        <v>68</v>
      </c>
      <c r="D37" s="16">
        <f>E3*0.64</f>
        <v>0</v>
      </c>
      <c r="E37" s="16">
        <f t="shared" si="0"/>
        <v>0</v>
      </c>
      <c r="F37" s="16">
        <f t="shared" si="1"/>
        <v>0</v>
      </c>
      <c r="I37" s="13"/>
      <c r="J37" s="10"/>
      <c r="K37" s="13"/>
      <c r="L37" s="13"/>
    </row>
    <row r="38" spans="1:12" x14ac:dyDescent="0.25">
      <c r="A38" s="95" t="s">
        <v>69</v>
      </c>
      <c r="B38" s="96"/>
      <c r="C38" s="3" t="s">
        <v>70</v>
      </c>
      <c r="D38" s="16">
        <f>E3*0.68</f>
        <v>0</v>
      </c>
      <c r="E38" s="16">
        <f t="shared" si="0"/>
        <v>0</v>
      </c>
      <c r="F38" s="16">
        <f t="shared" si="1"/>
        <v>0</v>
      </c>
      <c r="I38" s="13"/>
      <c r="J38" s="10"/>
      <c r="K38" s="13"/>
      <c r="L38" s="13"/>
    </row>
    <row r="39" spans="1:12" x14ac:dyDescent="0.25">
      <c r="A39" s="95" t="s">
        <v>71</v>
      </c>
      <c r="B39" s="96"/>
      <c r="C39" s="3" t="s">
        <v>72</v>
      </c>
      <c r="D39" s="16">
        <f>E3*0.72</f>
        <v>0</v>
      </c>
      <c r="E39" s="16">
        <f t="shared" si="0"/>
        <v>0</v>
      </c>
      <c r="F39" s="16">
        <f t="shared" si="1"/>
        <v>0</v>
      </c>
      <c r="I39" s="13"/>
      <c r="J39" s="10"/>
      <c r="K39" s="13"/>
      <c r="L39" s="13"/>
    </row>
    <row r="40" spans="1:12" x14ac:dyDescent="0.25">
      <c r="A40" s="95" t="s">
        <v>73</v>
      </c>
      <c r="B40" s="96"/>
      <c r="C40" s="3" t="s">
        <v>74</v>
      </c>
      <c r="D40" s="16">
        <f>E3*0.76</f>
        <v>0</v>
      </c>
      <c r="E40" s="16">
        <f t="shared" si="0"/>
        <v>0</v>
      </c>
      <c r="F40" s="16">
        <f t="shared" si="1"/>
        <v>0</v>
      </c>
      <c r="I40" s="13"/>
      <c r="J40" s="10"/>
      <c r="K40" s="13"/>
      <c r="L40" s="13"/>
    </row>
    <row r="41" spans="1:12" x14ac:dyDescent="0.25">
      <c r="A41" s="95" t="s">
        <v>75</v>
      </c>
      <c r="B41" s="96"/>
      <c r="C41" s="3" t="s">
        <v>76</v>
      </c>
      <c r="D41" s="16">
        <f>E3*0.8</f>
        <v>0</v>
      </c>
      <c r="E41" s="16">
        <f t="shared" si="0"/>
        <v>0</v>
      </c>
      <c r="F41" s="16">
        <f t="shared" si="1"/>
        <v>0</v>
      </c>
      <c r="I41" s="13"/>
      <c r="J41" s="10"/>
      <c r="K41" s="13"/>
      <c r="L41" s="13"/>
    </row>
    <row r="42" spans="1:12" x14ac:dyDescent="0.25">
      <c r="A42" s="95" t="s">
        <v>77</v>
      </c>
      <c r="B42" s="96"/>
      <c r="C42" s="3" t="s">
        <v>78</v>
      </c>
      <c r="D42" s="16">
        <f>E3*0.84</f>
        <v>0</v>
      </c>
      <c r="E42" s="16">
        <f t="shared" si="0"/>
        <v>0</v>
      </c>
      <c r="F42" s="16">
        <f t="shared" si="1"/>
        <v>0</v>
      </c>
      <c r="I42" s="13"/>
      <c r="J42" s="10"/>
      <c r="K42" s="13"/>
      <c r="L42" s="13"/>
    </row>
    <row r="43" spans="1:12" x14ac:dyDescent="0.25">
      <c r="A43" s="95" t="s">
        <v>79</v>
      </c>
      <c r="B43" s="96"/>
      <c r="C43" s="3" t="s">
        <v>80</v>
      </c>
      <c r="D43" s="16">
        <f>E3*0.88</f>
        <v>0</v>
      </c>
      <c r="E43" s="16">
        <f t="shared" si="0"/>
        <v>0</v>
      </c>
      <c r="F43" s="16">
        <f t="shared" si="1"/>
        <v>0</v>
      </c>
      <c r="I43" s="13"/>
      <c r="J43" s="10"/>
      <c r="K43" s="13"/>
      <c r="L43" s="13"/>
    </row>
    <row r="44" spans="1:12" x14ac:dyDescent="0.25">
      <c r="A44" s="95" t="s">
        <v>81</v>
      </c>
      <c r="B44" s="96"/>
      <c r="C44" s="3" t="s">
        <v>82</v>
      </c>
      <c r="D44" s="16">
        <f>E3*0.92</f>
        <v>0</v>
      </c>
      <c r="E44" s="16">
        <f t="shared" si="0"/>
        <v>0</v>
      </c>
      <c r="F44" s="16">
        <f t="shared" si="1"/>
        <v>0</v>
      </c>
      <c r="I44" s="13"/>
      <c r="J44" s="10"/>
      <c r="K44" s="13"/>
      <c r="L44" s="13"/>
    </row>
    <row r="45" spans="1:12" x14ac:dyDescent="0.25">
      <c r="A45" s="95" t="s">
        <v>83</v>
      </c>
      <c r="B45" s="96"/>
      <c r="C45" s="3" t="s">
        <v>84</v>
      </c>
      <c r="D45" s="16">
        <f>E3*0.96</f>
        <v>0</v>
      </c>
      <c r="E45" s="16">
        <f t="shared" si="0"/>
        <v>0</v>
      </c>
      <c r="F45" s="16">
        <f t="shared" si="1"/>
        <v>0</v>
      </c>
      <c r="I45" s="13"/>
      <c r="J45" s="10"/>
      <c r="K45" s="13"/>
      <c r="L45" s="13"/>
    </row>
    <row r="46" spans="1:12" x14ac:dyDescent="0.25">
      <c r="A46" s="95" t="s">
        <v>85</v>
      </c>
      <c r="B46" s="96"/>
      <c r="C46" s="3" t="s">
        <v>86</v>
      </c>
      <c r="D46" s="16">
        <f>E3*1</f>
        <v>0</v>
      </c>
      <c r="E46" s="16">
        <f t="shared" si="0"/>
        <v>0</v>
      </c>
      <c r="F46" s="16">
        <f t="shared" si="1"/>
        <v>0</v>
      </c>
      <c r="I46" s="13"/>
      <c r="J46" s="10"/>
      <c r="K46" s="13"/>
      <c r="L46" s="13"/>
    </row>
    <row r="47" spans="1:12" x14ac:dyDescent="0.25">
      <c r="G47" s="18"/>
      <c r="I47" s="13"/>
      <c r="J47" s="13"/>
      <c r="K47" s="13"/>
      <c r="L47" s="13"/>
    </row>
    <row r="48" spans="1:12" x14ac:dyDescent="0.25">
      <c r="A48" s="95" t="s">
        <v>87</v>
      </c>
      <c r="B48" s="116"/>
      <c r="C48" s="116"/>
      <c r="D48" s="96"/>
      <c r="E48" s="16">
        <f>SUM(E26:E47)</f>
        <v>0</v>
      </c>
      <c r="F48" s="16">
        <f>E48</f>
        <v>0</v>
      </c>
      <c r="I48" s="13"/>
      <c r="J48" s="13"/>
      <c r="K48" s="13"/>
      <c r="L48" s="13"/>
    </row>
    <row r="49" spans="1:12" x14ac:dyDescent="0.25">
      <c r="I49" s="13"/>
      <c r="J49" s="13"/>
      <c r="K49" s="13"/>
      <c r="L49" s="13"/>
    </row>
    <row r="50" spans="1:12" x14ac:dyDescent="0.25">
      <c r="I50" s="13"/>
      <c r="J50" s="13"/>
      <c r="K50" s="13"/>
      <c r="L50" s="13"/>
    </row>
    <row r="52" spans="1:12" s="31" customFormat="1" ht="45" customHeight="1" x14ac:dyDescent="0.25">
      <c r="A52" s="29">
        <v>1.2</v>
      </c>
      <c r="B52" s="29" t="s">
        <v>88</v>
      </c>
      <c r="C52" s="30"/>
      <c r="D52" s="78" t="s">
        <v>89</v>
      </c>
      <c r="E52" s="78"/>
      <c r="F52" s="69">
        <f>C52/12</f>
        <v>0</v>
      </c>
      <c r="G52" s="67"/>
    </row>
    <row r="53" spans="1:12" ht="42" customHeight="1" x14ac:dyDescent="0.25">
      <c r="A53" s="29">
        <v>1.2</v>
      </c>
      <c r="B53" s="29" t="s">
        <v>90</v>
      </c>
      <c r="C53" s="30"/>
      <c r="D53" s="78" t="s">
        <v>89</v>
      </c>
      <c r="E53" s="78"/>
      <c r="F53" s="69">
        <f>C53/12</f>
        <v>0</v>
      </c>
    </row>
  </sheetData>
  <sheetProtection sheet="1" selectLockedCells="1"/>
  <mergeCells count="76">
    <mergeCell ref="A48:D48"/>
    <mergeCell ref="A41:B41"/>
    <mergeCell ref="A42:B42"/>
    <mergeCell ref="A43:B43"/>
    <mergeCell ref="A44:B44"/>
    <mergeCell ref="A45:B45"/>
    <mergeCell ref="A46:B46"/>
    <mergeCell ref="A10:B10"/>
    <mergeCell ref="A39:B39"/>
    <mergeCell ref="A40:B40"/>
    <mergeCell ref="A31:B31"/>
    <mergeCell ref="A32:B32"/>
    <mergeCell ref="A33:B33"/>
    <mergeCell ref="A36:B36"/>
    <mergeCell ref="A37:B37"/>
    <mergeCell ref="A38:B38"/>
    <mergeCell ref="A30:B30"/>
    <mergeCell ref="A21:B21"/>
    <mergeCell ref="A13:B13"/>
    <mergeCell ref="A14:B14"/>
    <mergeCell ref="A16:B16"/>
    <mergeCell ref="A15:B15"/>
    <mergeCell ref="C3:D3"/>
    <mergeCell ref="C2:D2"/>
    <mergeCell ref="E3:F3"/>
    <mergeCell ref="E2:F2"/>
    <mergeCell ref="A22:F22"/>
    <mergeCell ref="E4:F4"/>
    <mergeCell ref="E5:F7"/>
    <mergeCell ref="A4:B4"/>
    <mergeCell ref="A17:B17"/>
    <mergeCell ref="A18:B18"/>
    <mergeCell ref="A19:B19"/>
    <mergeCell ref="A20:B20"/>
    <mergeCell ref="A8:B8"/>
    <mergeCell ref="A11:B11"/>
    <mergeCell ref="A12:B12"/>
    <mergeCell ref="A9:B9"/>
    <mergeCell ref="A1:B1"/>
    <mergeCell ref="A5:B5"/>
    <mergeCell ref="A6:B6"/>
    <mergeCell ref="A7:B7"/>
    <mergeCell ref="A3:B3"/>
    <mergeCell ref="A2:B2"/>
    <mergeCell ref="C13:D13"/>
    <mergeCell ref="D52:E52"/>
    <mergeCell ref="C4:D4"/>
    <mergeCell ref="C5:D5"/>
    <mergeCell ref="C6:D6"/>
    <mergeCell ref="C7:D7"/>
    <mergeCell ref="C8:D8"/>
    <mergeCell ref="A23:F23"/>
    <mergeCell ref="A24:F24"/>
    <mergeCell ref="A25:B25"/>
    <mergeCell ref="A34:B34"/>
    <mergeCell ref="A35:B35"/>
    <mergeCell ref="A26:B26"/>
    <mergeCell ref="A27:B27"/>
    <mergeCell ref="A28:B28"/>
    <mergeCell ref="A29:B29"/>
    <mergeCell ref="E1:F1"/>
    <mergeCell ref="C1:D1"/>
    <mergeCell ref="D53:E53"/>
    <mergeCell ref="E8:F8"/>
    <mergeCell ref="E9:F11"/>
    <mergeCell ref="C19:D19"/>
    <mergeCell ref="C20:D20"/>
    <mergeCell ref="C14:D14"/>
    <mergeCell ref="C15:D15"/>
    <mergeCell ref="C16:D16"/>
    <mergeCell ref="C17:D17"/>
    <mergeCell ref="C18:D18"/>
    <mergeCell ref="C9:D9"/>
    <mergeCell ref="C10:D10"/>
    <mergeCell ref="C11:D11"/>
    <mergeCell ref="C12:D12"/>
  </mergeCells>
  <pageMargins left="0.7" right="0.7" top="0.75" bottom="0.75" header="0.3" footer="0.3"/>
  <pageSetup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3"/>
  <sheetViews>
    <sheetView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H269" sqref="H269"/>
    </sheetView>
  </sheetViews>
  <sheetFormatPr defaultRowHeight="15" x14ac:dyDescent="0.25"/>
  <cols>
    <col min="1" max="1" width="13.42578125" style="1" bestFit="1" customWidth="1"/>
    <col min="2" max="2" width="13.5703125" style="3" bestFit="1" customWidth="1"/>
    <col min="3" max="3" width="75.42578125" customWidth="1"/>
    <col min="4" max="4" width="9.5703125" style="1" bestFit="1" customWidth="1"/>
    <col min="5" max="5" width="11.28515625" style="1" customWidth="1"/>
    <col min="6" max="6" width="9.140625" style="1"/>
    <col min="7" max="7" width="34.5703125" bestFit="1" customWidth="1"/>
    <col min="8" max="8" width="23.140625" style="18" bestFit="1" customWidth="1"/>
    <col min="9" max="9" width="19" style="45" customWidth="1"/>
    <col min="10" max="10" width="19.5703125" style="18" customWidth="1"/>
    <col min="11" max="11" width="31.140625" style="18" customWidth="1"/>
  </cols>
  <sheetData>
    <row r="1" spans="1:11" ht="19.5" customHeight="1" x14ac:dyDescent="0.25">
      <c r="A1" s="120" t="s">
        <v>91</v>
      </c>
      <c r="B1" s="121"/>
      <c r="C1" s="122"/>
      <c r="D1" s="117" t="s">
        <v>92</v>
      </c>
      <c r="E1" s="118"/>
      <c r="F1" s="118"/>
      <c r="G1" s="118"/>
      <c r="H1" s="62" t="s">
        <v>93</v>
      </c>
      <c r="I1" s="118" t="s">
        <v>94</v>
      </c>
      <c r="J1" s="119"/>
      <c r="K1" s="21" t="s">
        <v>95</v>
      </c>
    </row>
    <row r="2" spans="1:11" s="1" customFormat="1" ht="133.5" x14ac:dyDescent="0.25">
      <c r="A2" s="5" t="s">
        <v>96</v>
      </c>
      <c r="B2" s="2" t="s">
        <v>97</v>
      </c>
      <c r="C2" s="6" t="s">
        <v>98</v>
      </c>
      <c r="D2" s="8" t="s">
        <v>99</v>
      </c>
      <c r="E2" s="8" t="s">
        <v>100</v>
      </c>
      <c r="F2" s="8" t="s">
        <v>101</v>
      </c>
      <c r="G2" s="8" t="s">
        <v>102</v>
      </c>
      <c r="H2" s="63" t="s">
        <v>103</v>
      </c>
      <c r="I2" s="42" t="s">
        <v>104</v>
      </c>
      <c r="J2" s="22" t="s">
        <v>105</v>
      </c>
      <c r="K2" s="22" t="s">
        <v>106</v>
      </c>
    </row>
    <row r="3" spans="1:11" x14ac:dyDescent="0.25">
      <c r="A3" s="68" t="s">
        <v>107</v>
      </c>
      <c r="B3" s="3">
        <v>1</v>
      </c>
      <c r="C3" s="7" t="s">
        <v>108</v>
      </c>
      <c r="D3" s="3" t="s">
        <v>109</v>
      </c>
      <c r="E3" s="3" t="s">
        <v>110</v>
      </c>
      <c r="F3" s="3" t="s">
        <v>111</v>
      </c>
      <c r="G3" s="4" t="s">
        <v>112</v>
      </c>
      <c r="H3" s="39"/>
      <c r="I3" s="43"/>
      <c r="J3" s="39"/>
      <c r="K3" s="73">
        <f>J3+H3</f>
        <v>0</v>
      </c>
    </row>
    <row r="4" spans="1:11" x14ac:dyDescent="0.25">
      <c r="A4" s="68" t="s">
        <v>107</v>
      </c>
      <c r="B4" s="3">
        <v>2</v>
      </c>
      <c r="C4" s="7" t="s">
        <v>113</v>
      </c>
      <c r="D4" s="3" t="s">
        <v>114</v>
      </c>
      <c r="E4" s="3" t="s">
        <v>115</v>
      </c>
      <c r="F4" s="3" t="s">
        <v>111</v>
      </c>
      <c r="G4" s="4" t="s">
        <v>116</v>
      </c>
      <c r="H4" s="70" t="s">
        <v>117</v>
      </c>
      <c r="I4" s="43"/>
      <c r="J4" s="39"/>
      <c r="K4" s="73">
        <f>J4</f>
        <v>0</v>
      </c>
    </row>
    <row r="5" spans="1:11" x14ac:dyDescent="0.25">
      <c r="A5" s="68" t="s">
        <v>107</v>
      </c>
      <c r="B5" s="3">
        <v>3</v>
      </c>
      <c r="C5" s="7" t="s">
        <v>118</v>
      </c>
      <c r="D5" s="3" t="s">
        <v>114</v>
      </c>
      <c r="E5" s="3" t="s">
        <v>119</v>
      </c>
      <c r="F5" s="3" t="s">
        <v>120</v>
      </c>
      <c r="G5" s="4" t="s">
        <v>121</v>
      </c>
      <c r="H5" s="39"/>
      <c r="I5" s="43"/>
      <c r="J5" s="39"/>
      <c r="K5" s="73">
        <f>J5+H5</f>
        <v>0</v>
      </c>
    </row>
    <row r="6" spans="1:11" x14ac:dyDescent="0.25">
      <c r="A6" s="68" t="s">
        <v>107</v>
      </c>
      <c r="B6" s="3">
        <v>4</v>
      </c>
      <c r="C6" s="7" t="s">
        <v>122</v>
      </c>
      <c r="D6" s="3" t="s">
        <v>109</v>
      </c>
      <c r="E6" s="3" t="s">
        <v>123</v>
      </c>
      <c r="F6" s="3" t="s">
        <v>111</v>
      </c>
      <c r="G6" s="4" t="s">
        <v>124</v>
      </c>
      <c r="H6" s="39"/>
      <c r="I6" s="43"/>
      <c r="J6" s="39"/>
      <c r="K6" s="73">
        <f>J6+H6</f>
        <v>0</v>
      </c>
    </row>
    <row r="7" spans="1:11" x14ac:dyDescent="0.25">
      <c r="A7" s="68" t="s">
        <v>107</v>
      </c>
      <c r="B7" s="3">
        <v>5</v>
      </c>
      <c r="C7" s="7" t="s">
        <v>125</v>
      </c>
      <c r="D7" s="3" t="s">
        <v>114</v>
      </c>
      <c r="E7" s="3" t="s">
        <v>115</v>
      </c>
      <c r="F7" s="3" t="s">
        <v>111</v>
      </c>
      <c r="G7" s="4" t="s">
        <v>116</v>
      </c>
      <c r="H7" s="70" t="s">
        <v>117</v>
      </c>
      <c r="I7" s="43"/>
      <c r="J7" s="39"/>
      <c r="K7" s="73">
        <f>J7</f>
        <v>0</v>
      </c>
    </row>
    <row r="8" spans="1:11" x14ac:dyDescent="0.25">
      <c r="A8" s="68" t="s">
        <v>107</v>
      </c>
      <c r="B8" s="3" t="s">
        <v>126</v>
      </c>
      <c r="C8" s="7" t="s">
        <v>127</v>
      </c>
      <c r="D8" s="3" t="s">
        <v>114</v>
      </c>
      <c r="E8" s="3" t="s">
        <v>123</v>
      </c>
      <c r="F8" s="3" t="s">
        <v>128</v>
      </c>
      <c r="G8" s="4" t="s">
        <v>129</v>
      </c>
      <c r="H8" s="39"/>
      <c r="I8" s="43"/>
      <c r="J8" s="39"/>
      <c r="K8" s="73">
        <f>J8+H8</f>
        <v>0</v>
      </c>
    </row>
    <row r="9" spans="1:11" x14ac:dyDescent="0.25">
      <c r="A9" s="68" t="s">
        <v>107</v>
      </c>
      <c r="B9" s="3" t="s">
        <v>126</v>
      </c>
      <c r="C9" s="7" t="s">
        <v>130</v>
      </c>
      <c r="D9" s="3" t="s">
        <v>114</v>
      </c>
      <c r="E9" s="3" t="s">
        <v>110</v>
      </c>
      <c r="F9" s="3" t="s">
        <v>131</v>
      </c>
      <c r="G9" s="4" t="s">
        <v>129</v>
      </c>
      <c r="H9" s="39"/>
      <c r="I9" s="43"/>
      <c r="J9" s="39"/>
      <c r="K9" s="73">
        <f>J9+H9</f>
        <v>0</v>
      </c>
    </row>
    <row r="10" spans="1:11" x14ac:dyDescent="0.25">
      <c r="A10" s="68" t="s">
        <v>107</v>
      </c>
      <c r="B10" s="3">
        <v>7</v>
      </c>
      <c r="C10" s="7" t="s">
        <v>132</v>
      </c>
      <c r="D10" s="3" t="s">
        <v>114</v>
      </c>
      <c r="E10" s="3" t="s">
        <v>133</v>
      </c>
      <c r="F10" s="3" t="s">
        <v>134</v>
      </c>
      <c r="G10" s="4" t="s">
        <v>135</v>
      </c>
      <c r="H10" s="39"/>
      <c r="I10" s="43"/>
      <c r="J10" s="39"/>
      <c r="K10" s="73">
        <f>J10+H10</f>
        <v>0</v>
      </c>
    </row>
    <row r="11" spans="1:11" x14ac:dyDescent="0.25">
      <c r="A11" s="68" t="s">
        <v>107</v>
      </c>
      <c r="B11" s="3">
        <v>8</v>
      </c>
      <c r="C11" s="7" t="s">
        <v>136</v>
      </c>
      <c r="D11" s="3" t="s">
        <v>114</v>
      </c>
      <c r="E11" s="3" t="s">
        <v>137</v>
      </c>
      <c r="F11" s="3" t="s">
        <v>134</v>
      </c>
      <c r="G11" s="4" t="s">
        <v>116</v>
      </c>
      <c r="H11" s="70" t="s">
        <v>117</v>
      </c>
      <c r="I11" s="43"/>
      <c r="J11" s="39"/>
      <c r="K11" s="73">
        <f>J11</f>
        <v>0</v>
      </c>
    </row>
    <row r="12" spans="1:11" x14ac:dyDescent="0.25">
      <c r="A12" s="68" t="s">
        <v>107</v>
      </c>
      <c r="B12" s="3">
        <v>9</v>
      </c>
      <c r="C12" s="7" t="s">
        <v>138</v>
      </c>
      <c r="D12" s="3" t="s">
        <v>114</v>
      </c>
      <c r="E12" s="3" t="s">
        <v>139</v>
      </c>
      <c r="F12" s="3" t="s">
        <v>131</v>
      </c>
      <c r="G12" s="4" t="s">
        <v>116</v>
      </c>
      <c r="H12" s="70" t="s">
        <v>117</v>
      </c>
      <c r="I12" s="43"/>
      <c r="J12" s="39"/>
      <c r="K12" s="73">
        <f>J12</f>
        <v>0</v>
      </c>
    </row>
    <row r="13" spans="1:11" x14ac:dyDescent="0.25">
      <c r="A13" s="68" t="s">
        <v>107</v>
      </c>
      <c r="B13" s="3">
        <v>10</v>
      </c>
      <c r="C13" s="7" t="s">
        <v>140</v>
      </c>
      <c r="D13" s="3" t="s">
        <v>114</v>
      </c>
      <c r="E13" s="3" t="s">
        <v>115</v>
      </c>
      <c r="F13" s="3" t="s">
        <v>111</v>
      </c>
      <c r="G13" s="4" t="s">
        <v>116</v>
      </c>
      <c r="H13" s="70" t="s">
        <v>117</v>
      </c>
      <c r="I13" s="43"/>
      <c r="J13" s="39"/>
      <c r="K13" s="73">
        <f>J13</f>
        <v>0</v>
      </c>
    </row>
    <row r="14" spans="1:11" x14ac:dyDescent="0.25">
      <c r="A14" s="68" t="s">
        <v>107</v>
      </c>
      <c r="B14" s="3">
        <v>11</v>
      </c>
      <c r="C14" s="7" t="s">
        <v>141</v>
      </c>
      <c r="D14" s="3" t="s">
        <v>109</v>
      </c>
      <c r="E14" s="3" t="s">
        <v>123</v>
      </c>
      <c r="F14" s="3" t="s">
        <v>142</v>
      </c>
      <c r="G14" s="4" t="s">
        <v>135</v>
      </c>
      <c r="H14" s="39"/>
      <c r="I14" s="43"/>
      <c r="J14" s="39"/>
      <c r="K14" s="73">
        <f>J14+H14</f>
        <v>0</v>
      </c>
    </row>
    <row r="15" spans="1:11" x14ac:dyDescent="0.25">
      <c r="A15" s="68" t="s">
        <v>107</v>
      </c>
      <c r="B15" s="3" t="s">
        <v>143</v>
      </c>
      <c r="C15" s="7" t="s">
        <v>144</v>
      </c>
      <c r="D15" s="3" t="s">
        <v>114</v>
      </c>
      <c r="E15" s="3" t="s">
        <v>110</v>
      </c>
      <c r="F15" s="3" t="s">
        <v>145</v>
      </c>
      <c r="G15" s="4" t="s">
        <v>146</v>
      </c>
      <c r="H15" s="39"/>
      <c r="I15" s="43"/>
      <c r="J15" s="39"/>
      <c r="K15" s="73">
        <f>J15+H15</f>
        <v>0</v>
      </c>
    </row>
    <row r="16" spans="1:11" x14ac:dyDescent="0.25">
      <c r="A16" s="68" t="s">
        <v>107</v>
      </c>
      <c r="B16" s="3" t="s">
        <v>143</v>
      </c>
      <c r="C16" s="7" t="s">
        <v>147</v>
      </c>
      <c r="D16" s="3" t="s">
        <v>148</v>
      </c>
      <c r="E16" s="3" t="s">
        <v>110</v>
      </c>
      <c r="F16" s="3" t="s">
        <v>149</v>
      </c>
      <c r="G16" s="4" t="s">
        <v>146</v>
      </c>
      <c r="H16" s="39"/>
      <c r="I16" s="43"/>
      <c r="J16" s="39"/>
      <c r="K16" s="73">
        <f>J16+H16</f>
        <v>0</v>
      </c>
    </row>
    <row r="17" spans="1:11" x14ac:dyDescent="0.25">
      <c r="A17" s="68" t="s">
        <v>107</v>
      </c>
      <c r="B17" s="3" t="s">
        <v>143</v>
      </c>
      <c r="C17" s="7" t="s">
        <v>147</v>
      </c>
      <c r="D17" s="3" t="s">
        <v>150</v>
      </c>
      <c r="E17" s="3" t="s">
        <v>110</v>
      </c>
      <c r="F17" s="3" t="s">
        <v>149</v>
      </c>
      <c r="G17" s="4" t="s">
        <v>146</v>
      </c>
      <c r="H17" s="39"/>
      <c r="I17" s="43"/>
      <c r="J17" s="39"/>
      <c r="K17" s="73">
        <f>J17+H17</f>
        <v>0</v>
      </c>
    </row>
    <row r="18" spans="1:11" x14ac:dyDescent="0.25">
      <c r="A18" s="68" t="s">
        <v>107</v>
      </c>
      <c r="B18" s="3" t="s">
        <v>143</v>
      </c>
      <c r="C18" s="7" t="s">
        <v>147</v>
      </c>
      <c r="D18" s="3" t="s">
        <v>151</v>
      </c>
      <c r="E18" s="3" t="s">
        <v>110</v>
      </c>
      <c r="F18" s="3" t="s">
        <v>149</v>
      </c>
      <c r="G18" s="4" t="s">
        <v>146</v>
      </c>
      <c r="H18" s="39"/>
      <c r="I18" s="43"/>
      <c r="J18" s="39"/>
      <c r="K18" s="73">
        <f>J18+H18</f>
        <v>0</v>
      </c>
    </row>
    <row r="19" spans="1:11" x14ac:dyDescent="0.25">
      <c r="A19" s="68" t="s">
        <v>107</v>
      </c>
      <c r="B19" s="3">
        <v>13</v>
      </c>
      <c r="C19" s="7" t="s">
        <v>152</v>
      </c>
      <c r="D19" s="3" t="s">
        <v>114</v>
      </c>
      <c r="E19" s="3" t="s">
        <v>115</v>
      </c>
      <c r="F19" s="3" t="s">
        <v>111</v>
      </c>
      <c r="G19" s="4" t="s">
        <v>116</v>
      </c>
      <c r="H19" s="70" t="s">
        <v>117</v>
      </c>
      <c r="I19" s="43"/>
      <c r="J19" s="39"/>
      <c r="K19" s="73">
        <f>J19</f>
        <v>0</v>
      </c>
    </row>
    <row r="20" spans="1:11" x14ac:dyDescent="0.25">
      <c r="A20" s="68" t="s">
        <v>107</v>
      </c>
      <c r="B20" s="3">
        <v>14</v>
      </c>
      <c r="C20" s="7" t="s">
        <v>153</v>
      </c>
      <c r="D20" s="3" t="s">
        <v>114</v>
      </c>
      <c r="E20" s="3" t="s">
        <v>139</v>
      </c>
      <c r="F20" s="3" t="s">
        <v>131</v>
      </c>
      <c r="G20" s="4" t="s">
        <v>116</v>
      </c>
      <c r="H20" s="70" t="s">
        <v>117</v>
      </c>
      <c r="I20" s="43"/>
      <c r="J20" s="39"/>
      <c r="K20" s="73">
        <f>J20</f>
        <v>0</v>
      </c>
    </row>
    <row r="21" spans="1:11" x14ac:dyDescent="0.25">
      <c r="A21" s="68" t="s">
        <v>107</v>
      </c>
      <c r="B21" s="3">
        <v>15</v>
      </c>
      <c r="C21" s="7" t="s">
        <v>154</v>
      </c>
      <c r="D21" s="3" t="s">
        <v>109</v>
      </c>
      <c r="E21" s="3" t="s">
        <v>123</v>
      </c>
      <c r="F21" s="3" t="s">
        <v>134</v>
      </c>
      <c r="G21" s="4" t="s">
        <v>155</v>
      </c>
      <c r="H21" s="39"/>
      <c r="I21" s="43"/>
      <c r="J21" s="39"/>
      <c r="K21" s="23">
        <f>J21+H21</f>
        <v>0</v>
      </c>
    </row>
    <row r="22" spans="1:11" x14ac:dyDescent="0.25">
      <c r="A22" s="68" t="s">
        <v>107</v>
      </c>
      <c r="B22" s="3">
        <v>16</v>
      </c>
      <c r="C22" s="7" t="s">
        <v>156</v>
      </c>
      <c r="D22" s="3" t="s">
        <v>114</v>
      </c>
      <c r="E22" s="3" t="s">
        <v>139</v>
      </c>
      <c r="F22" s="3" t="s">
        <v>111</v>
      </c>
      <c r="G22" s="4" t="s">
        <v>116</v>
      </c>
      <c r="H22" s="70" t="s">
        <v>117</v>
      </c>
      <c r="I22" s="43"/>
      <c r="J22" s="39"/>
      <c r="K22" s="73">
        <f>J22</f>
        <v>0</v>
      </c>
    </row>
    <row r="23" spans="1:11" x14ac:dyDescent="0.25">
      <c r="A23" s="71"/>
      <c r="B23" s="9"/>
      <c r="C23" s="11"/>
      <c r="D23" s="9"/>
      <c r="E23" s="9"/>
      <c r="F23" s="9"/>
      <c r="G23" s="12"/>
      <c r="H23" s="93" t="s">
        <v>157</v>
      </c>
      <c r="I23" s="123"/>
      <c r="J23" s="94"/>
      <c r="K23" s="24">
        <f>SUM(K3:K22)</f>
        <v>0</v>
      </c>
    </row>
    <row r="24" spans="1:11" x14ac:dyDescent="0.25">
      <c r="A24" s="68" t="s">
        <v>158</v>
      </c>
      <c r="B24" s="3">
        <v>17</v>
      </c>
      <c r="C24" s="7" t="s">
        <v>159</v>
      </c>
      <c r="D24" s="3" t="s">
        <v>114</v>
      </c>
      <c r="E24" s="3" t="s">
        <v>110</v>
      </c>
      <c r="F24" s="3" t="s">
        <v>131</v>
      </c>
      <c r="G24" s="4" t="s">
        <v>160</v>
      </c>
      <c r="H24" s="39"/>
      <c r="I24" s="43"/>
      <c r="J24" s="39"/>
      <c r="K24" s="23">
        <f>H24+J24</f>
        <v>0</v>
      </c>
    </row>
    <row r="25" spans="1:11" x14ac:dyDescent="0.25">
      <c r="A25" s="68" t="s">
        <v>158</v>
      </c>
      <c r="B25" s="3">
        <v>18</v>
      </c>
      <c r="C25" s="7" t="s">
        <v>161</v>
      </c>
      <c r="D25" s="3" t="s">
        <v>114</v>
      </c>
      <c r="E25" s="3" t="s">
        <v>162</v>
      </c>
      <c r="F25" s="3" t="s">
        <v>163</v>
      </c>
      <c r="G25" s="4" t="s">
        <v>146</v>
      </c>
      <c r="H25" s="39"/>
      <c r="I25" s="43"/>
      <c r="J25" s="39"/>
      <c r="K25" s="23">
        <f>H25+J25</f>
        <v>0</v>
      </c>
    </row>
    <row r="26" spans="1:11" x14ac:dyDescent="0.25">
      <c r="A26" s="68" t="s">
        <v>158</v>
      </c>
      <c r="B26" s="3">
        <v>19</v>
      </c>
      <c r="C26" s="7" t="s">
        <v>164</v>
      </c>
      <c r="D26" s="3" t="s">
        <v>114</v>
      </c>
      <c r="E26" s="3" t="s">
        <v>115</v>
      </c>
      <c r="F26" s="3" t="s">
        <v>111</v>
      </c>
      <c r="G26" s="4" t="s">
        <v>116</v>
      </c>
      <c r="H26" s="70" t="s">
        <v>117</v>
      </c>
      <c r="I26" s="43"/>
      <c r="J26" s="39"/>
      <c r="K26" s="23">
        <f>J26</f>
        <v>0</v>
      </c>
    </row>
    <row r="27" spans="1:11" x14ac:dyDescent="0.25">
      <c r="A27" s="68" t="s">
        <v>158</v>
      </c>
      <c r="B27" s="3">
        <v>20</v>
      </c>
      <c r="C27" s="7" t="s">
        <v>165</v>
      </c>
      <c r="D27" s="3" t="s">
        <v>114</v>
      </c>
      <c r="E27" s="3" t="s">
        <v>123</v>
      </c>
      <c r="F27" s="3" t="s">
        <v>111</v>
      </c>
      <c r="G27" s="4" t="s">
        <v>166</v>
      </c>
      <c r="H27" s="39"/>
      <c r="I27" s="43"/>
      <c r="J27" s="39"/>
      <c r="K27" s="23">
        <f t="shared" ref="K27:K67" si="0">H27+J27</f>
        <v>0</v>
      </c>
    </row>
    <row r="28" spans="1:11" x14ac:dyDescent="0.25">
      <c r="A28" s="68" t="s">
        <v>158</v>
      </c>
      <c r="B28" s="3">
        <v>21</v>
      </c>
      <c r="C28" s="7" t="s">
        <v>167</v>
      </c>
      <c r="D28" s="3" t="s">
        <v>109</v>
      </c>
      <c r="E28" s="3" t="s">
        <v>110</v>
      </c>
      <c r="F28" s="3" t="s">
        <v>134</v>
      </c>
      <c r="G28" s="4" t="s">
        <v>160</v>
      </c>
      <c r="H28" s="39"/>
      <c r="I28" s="43"/>
      <c r="J28" s="39"/>
      <c r="K28" s="23">
        <f t="shared" si="0"/>
        <v>0</v>
      </c>
    </row>
    <row r="29" spans="1:11" x14ac:dyDescent="0.25">
      <c r="A29" s="68" t="s">
        <v>158</v>
      </c>
      <c r="B29" s="3">
        <v>22</v>
      </c>
      <c r="C29" s="7" t="s">
        <v>168</v>
      </c>
      <c r="D29" s="3" t="s">
        <v>109</v>
      </c>
      <c r="E29" s="3" t="s">
        <v>110</v>
      </c>
      <c r="F29" s="3" t="s">
        <v>111</v>
      </c>
      <c r="G29" s="4" t="s">
        <v>160</v>
      </c>
      <c r="H29" s="39"/>
      <c r="I29" s="43"/>
      <c r="J29" s="39"/>
      <c r="K29" s="23">
        <f t="shared" si="0"/>
        <v>0</v>
      </c>
    </row>
    <row r="30" spans="1:11" x14ac:dyDescent="0.25">
      <c r="A30" s="68" t="s">
        <v>158</v>
      </c>
      <c r="B30" s="3">
        <v>23</v>
      </c>
      <c r="C30" s="7" t="s">
        <v>169</v>
      </c>
      <c r="D30" s="3" t="s">
        <v>114</v>
      </c>
      <c r="E30" s="3" t="s">
        <v>123</v>
      </c>
      <c r="F30" s="3" t="s">
        <v>111</v>
      </c>
      <c r="G30" s="4" t="s">
        <v>160</v>
      </c>
      <c r="H30" s="39"/>
      <c r="I30" s="43"/>
      <c r="J30" s="39"/>
      <c r="K30" s="23">
        <f t="shared" si="0"/>
        <v>0</v>
      </c>
    </row>
    <row r="31" spans="1:11" x14ac:dyDescent="0.25">
      <c r="A31" s="68" t="s">
        <v>158</v>
      </c>
      <c r="B31" s="3">
        <v>24</v>
      </c>
      <c r="C31" s="7" t="s">
        <v>170</v>
      </c>
      <c r="D31" s="3" t="s">
        <v>109</v>
      </c>
      <c r="E31" s="3" t="s">
        <v>123</v>
      </c>
      <c r="F31" s="3" t="s">
        <v>111</v>
      </c>
      <c r="G31" s="4" t="s">
        <v>129</v>
      </c>
      <c r="H31" s="39"/>
      <c r="I31" s="43"/>
      <c r="J31" s="39"/>
      <c r="K31" s="23">
        <f t="shared" si="0"/>
        <v>0</v>
      </c>
    </row>
    <row r="32" spans="1:11" x14ac:dyDescent="0.25">
      <c r="A32" s="68" t="s">
        <v>158</v>
      </c>
      <c r="B32" s="3">
        <v>25</v>
      </c>
      <c r="C32" s="7" t="s">
        <v>171</v>
      </c>
      <c r="D32" s="3" t="s">
        <v>114</v>
      </c>
      <c r="E32" s="3" t="s">
        <v>123</v>
      </c>
      <c r="F32" s="3" t="s">
        <v>111</v>
      </c>
      <c r="G32" s="4" t="s">
        <v>160</v>
      </c>
      <c r="H32" s="39"/>
      <c r="I32" s="43"/>
      <c r="J32" s="39"/>
      <c r="K32" s="23">
        <f t="shared" si="0"/>
        <v>0</v>
      </c>
    </row>
    <row r="33" spans="1:11" x14ac:dyDescent="0.25">
      <c r="A33" s="68" t="s">
        <v>158</v>
      </c>
      <c r="B33" s="3">
        <v>26</v>
      </c>
      <c r="C33" s="7" t="s">
        <v>172</v>
      </c>
      <c r="D33" s="3" t="s">
        <v>114</v>
      </c>
      <c r="E33" s="3" t="s">
        <v>139</v>
      </c>
      <c r="F33" s="3" t="s">
        <v>131</v>
      </c>
      <c r="G33" s="4" t="s">
        <v>116</v>
      </c>
      <c r="H33" s="70" t="s">
        <v>117</v>
      </c>
      <c r="I33" s="43"/>
      <c r="J33" s="39"/>
      <c r="K33" s="23">
        <f>J33</f>
        <v>0</v>
      </c>
    </row>
    <row r="34" spans="1:11" x14ac:dyDescent="0.25">
      <c r="A34" s="68" t="s">
        <v>158</v>
      </c>
      <c r="B34" s="3">
        <v>27</v>
      </c>
      <c r="C34" s="7" t="s">
        <v>173</v>
      </c>
      <c r="D34" s="3" t="s">
        <v>114</v>
      </c>
      <c r="E34" s="3" t="s">
        <v>110</v>
      </c>
      <c r="F34" s="3" t="s">
        <v>131</v>
      </c>
      <c r="G34" s="4" t="s">
        <v>174</v>
      </c>
      <c r="H34" s="39"/>
      <c r="I34" s="43"/>
      <c r="J34" s="39"/>
      <c r="K34" s="23">
        <f t="shared" si="0"/>
        <v>0</v>
      </c>
    </row>
    <row r="35" spans="1:11" x14ac:dyDescent="0.25">
      <c r="A35" s="68" t="s">
        <v>158</v>
      </c>
      <c r="B35" s="3">
        <v>28</v>
      </c>
      <c r="C35" s="7" t="s">
        <v>175</v>
      </c>
      <c r="D35" s="3" t="s">
        <v>114</v>
      </c>
      <c r="E35" s="3" t="s">
        <v>123</v>
      </c>
      <c r="F35" s="3" t="s">
        <v>111</v>
      </c>
      <c r="G35" s="4" t="s">
        <v>160</v>
      </c>
      <c r="H35" s="39"/>
      <c r="I35" s="43"/>
      <c r="J35" s="39"/>
      <c r="K35" s="23">
        <f t="shared" si="0"/>
        <v>0</v>
      </c>
    </row>
    <row r="36" spans="1:11" x14ac:dyDescent="0.25">
      <c r="A36" s="68" t="s">
        <v>158</v>
      </c>
      <c r="B36" s="3">
        <v>29</v>
      </c>
      <c r="C36" s="7" t="s">
        <v>176</v>
      </c>
      <c r="D36" s="3" t="s">
        <v>114</v>
      </c>
      <c r="E36" s="3" t="s">
        <v>123</v>
      </c>
      <c r="F36" s="3" t="s">
        <v>128</v>
      </c>
      <c r="G36" s="4" t="s">
        <v>135</v>
      </c>
      <c r="H36" s="39"/>
      <c r="I36" s="43"/>
      <c r="J36" s="39"/>
      <c r="K36" s="23">
        <f t="shared" si="0"/>
        <v>0</v>
      </c>
    </row>
    <row r="37" spans="1:11" x14ac:dyDescent="0.25">
      <c r="A37" s="68" t="s">
        <v>158</v>
      </c>
      <c r="B37" s="3">
        <v>30</v>
      </c>
      <c r="C37" s="7" t="s">
        <v>177</v>
      </c>
      <c r="D37" s="3" t="s">
        <v>114</v>
      </c>
      <c r="E37" s="3" t="s">
        <v>133</v>
      </c>
      <c r="F37" s="3" t="s">
        <v>142</v>
      </c>
      <c r="G37" s="4" t="s">
        <v>178</v>
      </c>
      <c r="H37" s="39"/>
      <c r="I37" s="43"/>
      <c r="J37" s="39"/>
      <c r="K37" s="23">
        <f t="shared" si="0"/>
        <v>0</v>
      </c>
    </row>
    <row r="38" spans="1:11" x14ac:dyDescent="0.25">
      <c r="A38" s="68" t="s">
        <v>158</v>
      </c>
      <c r="B38" s="3">
        <v>31</v>
      </c>
      <c r="C38" s="7" t="s">
        <v>179</v>
      </c>
      <c r="D38" s="3" t="s">
        <v>109</v>
      </c>
      <c r="E38" s="3" t="s">
        <v>110</v>
      </c>
      <c r="F38" s="3" t="s">
        <v>131</v>
      </c>
      <c r="G38" s="4" t="s">
        <v>180</v>
      </c>
      <c r="H38" s="39"/>
      <c r="I38" s="43"/>
      <c r="J38" s="39"/>
      <c r="K38" s="23">
        <f t="shared" si="0"/>
        <v>0</v>
      </c>
    </row>
    <row r="39" spans="1:11" x14ac:dyDescent="0.25">
      <c r="A39" s="68" t="s">
        <v>158</v>
      </c>
      <c r="B39" s="3">
        <v>32</v>
      </c>
      <c r="C39" s="7" t="s">
        <v>181</v>
      </c>
      <c r="D39" s="3" t="s">
        <v>114</v>
      </c>
      <c r="E39" s="3" t="s">
        <v>123</v>
      </c>
      <c r="F39" s="3" t="s">
        <v>142</v>
      </c>
      <c r="G39" s="4" t="s">
        <v>135</v>
      </c>
      <c r="H39" s="39"/>
      <c r="I39" s="43"/>
      <c r="J39" s="39"/>
      <c r="K39" s="23">
        <f t="shared" si="0"/>
        <v>0</v>
      </c>
    </row>
    <row r="40" spans="1:11" x14ac:dyDescent="0.25">
      <c r="A40" s="68" t="s">
        <v>158</v>
      </c>
      <c r="B40" s="3" t="s">
        <v>182</v>
      </c>
      <c r="C40" s="7" t="s">
        <v>183</v>
      </c>
      <c r="D40" s="3" t="s">
        <v>114</v>
      </c>
      <c r="E40" s="3" t="s">
        <v>133</v>
      </c>
      <c r="F40" s="3" t="s">
        <v>134</v>
      </c>
      <c r="G40" s="4" t="s">
        <v>135</v>
      </c>
      <c r="H40" s="39"/>
      <c r="I40" s="43"/>
      <c r="J40" s="39"/>
      <c r="K40" s="23">
        <f t="shared" si="0"/>
        <v>0</v>
      </c>
    </row>
    <row r="41" spans="1:11" x14ac:dyDescent="0.25">
      <c r="A41" s="68" t="s">
        <v>158</v>
      </c>
      <c r="B41" s="3" t="s">
        <v>182</v>
      </c>
      <c r="C41" s="7" t="s">
        <v>184</v>
      </c>
      <c r="D41" s="3" t="s">
        <v>109</v>
      </c>
      <c r="E41" s="3" t="s">
        <v>123</v>
      </c>
      <c r="F41" s="3" t="s">
        <v>111</v>
      </c>
      <c r="G41" s="4" t="s">
        <v>135</v>
      </c>
      <c r="H41" s="39"/>
      <c r="I41" s="43"/>
      <c r="J41" s="39"/>
      <c r="K41" s="23">
        <f t="shared" si="0"/>
        <v>0</v>
      </c>
    </row>
    <row r="42" spans="1:11" x14ac:dyDescent="0.25">
      <c r="A42" s="68" t="s">
        <v>158</v>
      </c>
      <c r="B42" s="3">
        <v>34</v>
      </c>
      <c r="C42" s="7" t="s">
        <v>185</v>
      </c>
      <c r="D42" s="3" t="s">
        <v>114</v>
      </c>
      <c r="E42" s="3" t="s">
        <v>123</v>
      </c>
      <c r="F42" s="3" t="s">
        <v>111</v>
      </c>
      <c r="G42" s="4" t="s">
        <v>121</v>
      </c>
      <c r="H42" s="39"/>
      <c r="I42" s="43"/>
      <c r="J42" s="39"/>
      <c r="K42" s="23">
        <f t="shared" si="0"/>
        <v>0</v>
      </c>
    </row>
    <row r="43" spans="1:11" x14ac:dyDescent="0.25">
      <c r="A43" s="68" t="s">
        <v>158</v>
      </c>
      <c r="B43" s="3">
        <v>35</v>
      </c>
      <c r="C43" s="7" t="s">
        <v>186</v>
      </c>
      <c r="D43" s="3" t="s">
        <v>109</v>
      </c>
      <c r="E43" s="3" t="s">
        <v>139</v>
      </c>
      <c r="F43" s="3" t="s">
        <v>131</v>
      </c>
      <c r="G43" s="4" t="s">
        <v>116</v>
      </c>
      <c r="H43" s="70" t="s">
        <v>117</v>
      </c>
      <c r="I43" s="43"/>
      <c r="J43" s="39"/>
      <c r="K43" s="23">
        <f>J43</f>
        <v>0</v>
      </c>
    </row>
    <row r="44" spans="1:11" x14ac:dyDescent="0.25">
      <c r="A44" s="68" t="s">
        <v>158</v>
      </c>
      <c r="B44" s="3">
        <v>36</v>
      </c>
      <c r="C44" s="7" t="s">
        <v>187</v>
      </c>
      <c r="D44" s="3" t="s">
        <v>109</v>
      </c>
      <c r="E44" s="3" t="s">
        <v>110</v>
      </c>
      <c r="F44" s="3" t="s">
        <v>131</v>
      </c>
      <c r="G44" s="4" t="s">
        <v>160</v>
      </c>
      <c r="H44" s="39"/>
      <c r="I44" s="43"/>
      <c r="J44" s="39"/>
      <c r="K44" s="23">
        <f t="shared" si="0"/>
        <v>0</v>
      </c>
    </row>
    <row r="45" spans="1:11" x14ac:dyDescent="0.25">
      <c r="A45" s="68" t="s">
        <v>158</v>
      </c>
      <c r="B45" s="3">
        <v>37</v>
      </c>
      <c r="C45" s="7" t="s">
        <v>188</v>
      </c>
      <c r="D45" s="3" t="s">
        <v>109</v>
      </c>
      <c r="E45" s="3" t="s">
        <v>110</v>
      </c>
      <c r="F45" s="3" t="s">
        <v>111</v>
      </c>
      <c r="G45" s="4" t="s">
        <v>189</v>
      </c>
      <c r="H45" s="39"/>
      <c r="I45" s="43"/>
      <c r="J45" s="39"/>
      <c r="K45" s="23">
        <f t="shared" si="0"/>
        <v>0</v>
      </c>
    </row>
    <row r="46" spans="1:11" x14ac:dyDescent="0.25">
      <c r="A46" s="68" t="s">
        <v>158</v>
      </c>
      <c r="B46" s="3">
        <v>38</v>
      </c>
      <c r="C46" s="7" t="s">
        <v>190</v>
      </c>
      <c r="D46" s="3" t="s">
        <v>109</v>
      </c>
      <c r="E46" s="3" t="s">
        <v>123</v>
      </c>
      <c r="F46" s="3" t="s">
        <v>111</v>
      </c>
      <c r="G46" s="4" t="s">
        <v>191</v>
      </c>
      <c r="H46" s="39"/>
      <c r="I46" s="43"/>
      <c r="J46" s="39"/>
      <c r="K46" s="23">
        <f t="shared" si="0"/>
        <v>0</v>
      </c>
    </row>
    <row r="47" spans="1:11" x14ac:dyDescent="0.25">
      <c r="A47" s="68" t="s">
        <v>158</v>
      </c>
      <c r="B47" s="3">
        <v>39</v>
      </c>
      <c r="C47" s="7" t="s">
        <v>192</v>
      </c>
      <c r="D47" s="3" t="s">
        <v>114</v>
      </c>
      <c r="E47" s="3" t="s">
        <v>123</v>
      </c>
      <c r="F47" s="3" t="s">
        <v>142</v>
      </c>
      <c r="G47" s="4" t="s">
        <v>193</v>
      </c>
      <c r="H47" s="39"/>
      <c r="I47" s="43"/>
      <c r="J47" s="39"/>
      <c r="K47" s="23">
        <f t="shared" si="0"/>
        <v>0</v>
      </c>
    </row>
    <row r="48" spans="1:11" x14ac:dyDescent="0.25">
      <c r="A48" s="68" t="s">
        <v>158</v>
      </c>
      <c r="B48" s="3">
        <v>40</v>
      </c>
      <c r="C48" s="7" t="s">
        <v>194</v>
      </c>
      <c r="D48" s="3" t="s">
        <v>114</v>
      </c>
      <c r="E48" s="3" t="s">
        <v>139</v>
      </c>
      <c r="F48" s="3" t="s">
        <v>131</v>
      </c>
      <c r="G48" s="4" t="s">
        <v>116</v>
      </c>
      <c r="H48" s="70" t="s">
        <v>117</v>
      </c>
      <c r="I48" s="43"/>
      <c r="J48" s="39"/>
      <c r="K48" s="23">
        <f>J48</f>
        <v>0</v>
      </c>
    </row>
    <row r="49" spans="1:11" x14ac:dyDescent="0.25">
      <c r="A49" s="68" t="s">
        <v>158</v>
      </c>
      <c r="B49" s="3">
        <v>41</v>
      </c>
      <c r="C49" s="7" t="s">
        <v>195</v>
      </c>
      <c r="D49" s="3" t="s">
        <v>109</v>
      </c>
      <c r="E49" s="3" t="s">
        <v>123</v>
      </c>
      <c r="F49" s="3" t="s">
        <v>120</v>
      </c>
      <c r="G49" s="4" t="s">
        <v>121</v>
      </c>
      <c r="H49" s="39"/>
      <c r="I49" s="43"/>
      <c r="J49" s="39"/>
      <c r="K49" s="23">
        <f t="shared" si="0"/>
        <v>0</v>
      </c>
    </row>
    <row r="50" spans="1:11" x14ac:dyDescent="0.25">
      <c r="A50" s="68" t="s">
        <v>158</v>
      </c>
      <c r="B50" s="3">
        <v>42</v>
      </c>
      <c r="C50" s="7" t="s">
        <v>196</v>
      </c>
      <c r="D50" s="3" t="s">
        <v>109</v>
      </c>
      <c r="E50" s="3" t="s">
        <v>139</v>
      </c>
      <c r="F50" s="3" t="s">
        <v>131</v>
      </c>
      <c r="G50" s="4" t="s">
        <v>116</v>
      </c>
      <c r="H50" s="70" t="s">
        <v>117</v>
      </c>
      <c r="I50" s="43"/>
      <c r="J50" s="39"/>
      <c r="K50" s="23">
        <f>J50</f>
        <v>0</v>
      </c>
    </row>
    <row r="51" spans="1:11" x14ac:dyDescent="0.25">
      <c r="A51" s="68" t="s">
        <v>158</v>
      </c>
      <c r="B51" s="3">
        <v>43</v>
      </c>
      <c r="C51" s="7" t="s">
        <v>197</v>
      </c>
      <c r="D51" s="3" t="s">
        <v>109</v>
      </c>
      <c r="E51" s="3" t="s">
        <v>110</v>
      </c>
      <c r="F51" s="3" t="s">
        <v>131</v>
      </c>
      <c r="G51" s="4" t="s">
        <v>180</v>
      </c>
      <c r="H51" s="39"/>
      <c r="I51" s="43"/>
      <c r="J51" s="39"/>
      <c r="K51" s="23">
        <f t="shared" si="0"/>
        <v>0</v>
      </c>
    </row>
    <row r="52" spans="1:11" x14ac:dyDescent="0.25">
      <c r="A52" s="68" t="s">
        <v>158</v>
      </c>
      <c r="B52" s="3">
        <v>44</v>
      </c>
      <c r="C52" s="7" t="s">
        <v>198</v>
      </c>
      <c r="D52" s="3" t="s">
        <v>109</v>
      </c>
      <c r="E52" s="3" t="s">
        <v>110</v>
      </c>
      <c r="F52" s="3" t="s">
        <v>131</v>
      </c>
      <c r="G52" s="4" t="s">
        <v>180</v>
      </c>
      <c r="H52" s="39"/>
      <c r="I52" s="43"/>
      <c r="J52" s="39"/>
      <c r="K52" s="23">
        <f t="shared" si="0"/>
        <v>0</v>
      </c>
    </row>
    <row r="53" spans="1:11" x14ac:dyDescent="0.25">
      <c r="A53" s="68" t="s">
        <v>158</v>
      </c>
      <c r="B53" s="3">
        <v>45</v>
      </c>
      <c r="C53" s="7" t="s">
        <v>199</v>
      </c>
      <c r="D53" s="3" t="s">
        <v>114</v>
      </c>
      <c r="E53" s="3" t="s">
        <v>133</v>
      </c>
      <c r="F53" s="3" t="s">
        <v>200</v>
      </c>
      <c r="G53" s="4" t="s">
        <v>160</v>
      </c>
      <c r="H53" s="39"/>
      <c r="I53" s="43"/>
      <c r="J53" s="39"/>
      <c r="K53" s="23">
        <f t="shared" si="0"/>
        <v>0</v>
      </c>
    </row>
    <row r="54" spans="1:11" x14ac:dyDescent="0.25">
      <c r="A54" s="68" t="s">
        <v>158</v>
      </c>
      <c r="B54" s="3">
        <v>46</v>
      </c>
      <c r="C54" s="64" t="s">
        <v>201</v>
      </c>
      <c r="D54" s="3" t="s">
        <v>109</v>
      </c>
      <c r="E54" s="3" t="s">
        <v>110</v>
      </c>
      <c r="F54" s="3" t="s">
        <v>131</v>
      </c>
      <c r="G54" s="4" t="s">
        <v>180</v>
      </c>
      <c r="H54" s="39"/>
      <c r="I54" s="43"/>
      <c r="J54" s="39"/>
      <c r="K54" s="23">
        <f t="shared" si="0"/>
        <v>0</v>
      </c>
    </row>
    <row r="55" spans="1:11" x14ac:dyDescent="0.25">
      <c r="A55" s="68" t="s">
        <v>158</v>
      </c>
      <c r="B55" s="3">
        <v>47</v>
      </c>
      <c r="C55" s="7" t="s">
        <v>202</v>
      </c>
      <c r="D55" s="3" t="s">
        <v>109</v>
      </c>
      <c r="E55" s="3" t="s">
        <v>139</v>
      </c>
      <c r="F55" s="3" t="s">
        <v>131</v>
      </c>
      <c r="G55" s="4" t="s">
        <v>116</v>
      </c>
      <c r="H55" s="70" t="s">
        <v>117</v>
      </c>
      <c r="I55" s="43"/>
      <c r="J55" s="39"/>
      <c r="K55" s="23">
        <f>J55</f>
        <v>0</v>
      </c>
    </row>
    <row r="56" spans="1:11" x14ac:dyDescent="0.25">
      <c r="A56" s="68" t="s">
        <v>158</v>
      </c>
      <c r="B56" s="3">
        <v>48</v>
      </c>
      <c r="C56" s="7" t="s">
        <v>203</v>
      </c>
      <c r="D56" s="3" t="s">
        <v>109</v>
      </c>
      <c r="E56" s="3" t="s">
        <v>110</v>
      </c>
      <c r="F56" s="3" t="s">
        <v>131</v>
      </c>
      <c r="G56" s="4" t="s">
        <v>160</v>
      </c>
      <c r="H56" s="39"/>
      <c r="I56" s="43"/>
      <c r="J56" s="39"/>
      <c r="K56" s="23">
        <f t="shared" si="0"/>
        <v>0</v>
      </c>
    </row>
    <row r="57" spans="1:11" x14ac:dyDescent="0.25">
      <c r="A57" s="68" t="s">
        <v>158</v>
      </c>
      <c r="B57" s="3">
        <v>49</v>
      </c>
      <c r="C57" s="7" t="s">
        <v>204</v>
      </c>
      <c r="D57" s="3" t="s">
        <v>114</v>
      </c>
      <c r="E57" s="3" t="s">
        <v>133</v>
      </c>
      <c r="F57" s="3" t="s">
        <v>145</v>
      </c>
      <c r="G57" s="4" t="s">
        <v>160</v>
      </c>
      <c r="H57" s="39"/>
      <c r="I57" s="43"/>
      <c r="J57" s="39"/>
      <c r="K57" s="23">
        <f t="shared" si="0"/>
        <v>0</v>
      </c>
    </row>
    <row r="58" spans="1:11" x14ac:dyDescent="0.25">
      <c r="A58" s="68" t="s">
        <v>158</v>
      </c>
      <c r="B58" s="3">
        <v>50</v>
      </c>
      <c r="C58" s="7" t="s">
        <v>205</v>
      </c>
      <c r="D58" s="3" t="s">
        <v>109</v>
      </c>
      <c r="E58" s="3" t="s">
        <v>139</v>
      </c>
      <c r="F58" s="3" t="s">
        <v>131</v>
      </c>
      <c r="G58" s="4" t="s">
        <v>116</v>
      </c>
      <c r="H58" s="70" t="s">
        <v>117</v>
      </c>
      <c r="I58" s="43"/>
      <c r="J58" s="39"/>
      <c r="K58" s="23">
        <f>J58</f>
        <v>0</v>
      </c>
    </row>
    <row r="59" spans="1:11" x14ac:dyDescent="0.25">
      <c r="A59" s="68" t="s">
        <v>158</v>
      </c>
      <c r="B59" s="3">
        <v>51</v>
      </c>
      <c r="C59" s="7" t="s">
        <v>206</v>
      </c>
      <c r="D59" s="3" t="s">
        <v>109</v>
      </c>
      <c r="E59" s="3" t="s">
        <v>110</v>
      </c>
      <c r="F59" s="3" t="s">
        <v>111</v>
      </c>
      <c r="G59" s="4" t="s">
        <v>160</v>
      </c>
      <c r="H59" s="39"/>
      <c r="I59" s="43"/>
      <c r="J59" s="39"/>
      <c r="K59" s="23">
        <f t="shared" si="0"/>
        <v>0</v>
      </c>
    </row>
    <row r="60" spans="1:11" x14ac:dyDescent="0.25">
      <c r="A60" s="68" t="s">
        <v>158</v>
      </c>
      <c r="B60" s="3">
        <v>52</v>
      </c>
      <c r="C60" s="7" t="s">
        <v>207</v>
      </c>
      <c r="D60" s="3" t="s">
        <v>109</v>
      </c>
      <c r="E60" s="3" t="s">
        <v>139</v>
      </c>
      <c r="F60" s="3" t="s">
        <v>131</v>
      </c>
      <c r="G60" s="4" t="s">
        <v>116</v>
      </c>
      <c r="H60" s="70" t="s">
        <v>117</v>
      </c>
      <c r="I60" s="43"/>
      <c r="J60" s="39"/>
      <c r="K60" s="23">
        <f>J60</f>
        <v>0</v>
      </c>
    </row>
    <row r="61" spans="1:11" x14ac:dyDescent="0.25">
      <c r="A61" s="68" t="s">
        <v>158</v>
      </c>
      <c r="B61" s="3">
        <v>53</v>
      </c>
      <c r="C61" s="7" t="s">
        <v>208</v>
      </c>
      <c r="D61" s="3" t="s">
        <v>109</v>
      </c>
      <c r="E61" s="3" t="s">
        <v>139</v>
      </c>
      <c r="F61" s="3" t="s">
        <v>131</v>
      </c>
      <c r="G61" s="4" t="s">
        <v>116</v>
      </c>
      <c r="H61" s="70" t="s">
        <v>117</v>
      </c>
      <c r="I61" s="43"/>
      <c r="J61" s="39"/>
      <c r="K61" s="23">
        <f>J61</f>
        <v>0</v>
      </c>
    </row>
    <row r="62" spans="1:11" x14ac:dyDescent="0.25">
      <c r="A62" s="68" t="s">
        <v>158</v>
      </c>
      <c r="B62" s="3">
        <v>54</v>
      </c>
      <c r="C62" s="7" t="s">
        <v>209</v>
      </c>
      <c r="D62" s="3" t="s">
        <v>109</v>
      </c>
      <c r="E62" s="3" t="s">
        <v>110</v>
      </c>
      <c r="F62" s="3" t="s">
        <v>111</v>
      </c>
      <c r="G62" s="4" t="s">
        <v>180</v>
      </c>
      <c r="H62" s="39"/>
      <c r="I62" s="43"/>
      <c r="J62" s="39"/>
      <c r="K62" s="23">
        <f t="shared" si="0"/>
        <v>0</v>
      </c>
    </row>
    <row r="63" spans="1:11" x14ac:dyDescent="0.25">
      <c r="A63" s="68" t="s">
        <v>158</v>
      </c>
      <c r="B63" s="3">
        <v>55</v>
      </c>
      <c r="C63" s="7" t="s">
        <v>210</v>
      </c>
      <c r="D63" s="3" t="s">
        <v>114</v>
      </c>
      <c r="E63" s="3" t="s">
        <v>115</v>
      </c>
      <c r="F63" s="3" t="s">
        <v>111</v>
      </c>
      <c r="G63" s="4" t="s">
        <v>116</v>
      </c>
      <c r="H63" s="70" t="s">
        <v>117</v>
      </c>
      <c r="I63" s="43"/>
      <c r="J63" s="39"/>
      <c r="K63" s="23">
        <f>J63</f>
        <v>0</v>
      </c>
    </row>
    <row r="64" spans="1:11" x14ac:dyDescent="0.25">
      <c r="A64" s="68" t="s">
        <v>158</v>
      </c>
      <c r="B64" s="3">
        <v>56</v>
      </c>
      <c r="C64" s="7" t="s">
        <v>211</v>
      </c>
      <c r="D64" s="3" t="s">
        <v>109</v>
      </c>
      <c r="E64" s="3" t="s">
        <v>110</v>
      </c>
      <c r="F64" s="3" t="s">
        <v>131</v>
      </c>
      <c r="G64" s="4" t="s">
        <v>160</v>
      </c>
      <c r="H64" s="39"/>
      <c r="I64" s="43"/>
      <c r="J64" s="39"/>
      <c r="K64" s="23">
        <f t="shared" si="0"/>
        <v>0</v>
      </c>
    </row>
    <row r="65" spans="1:11" x14ac:dyDescent="0.25">
      <c r="A65" s="68" t="s">
        <v>158</v>
      </c>
      <c r="B65" s="3">
        <v>57</v>
      </c>
      <c r="C65" s="7" t="s">
        <v>212</v>
      </c>
      <c r="D65" s="3" t="s">
        <v>109</v>
      </c>
      <c r="E65" s="3" t="s">
        <v>110</v>
      </c>
      <c r="F65" s="3" t="s">
        <v>131</v>
      </c>
      <c r="G65" s="4" t="s">
        <v>180</v>
      </c>
      <c r="H65" s="39"/>
      <c r="I65" s="43"/>
      <c r="J65" s="39"/>
      <c r="K65" s="23">
        <f t="shared" si="0"/>
        <v>0</v>
      </c>
    </row>
    <row r="66" spans="1:11" x14ac:dyDescent="0.25">
      <c r="A66" s="68" t="s">
        <v>158</v>
      </c>
      <c r="B66" s="3">
        <v>58</v>
      </c>
      <c r="C66" s="7" t="s">
        <v>213</v>
      </c>
      <c r="D66" s="3" t="s">
        <v>109</v>
      </c>
      <c r="E66" s="3" t="s">
        <v>139</v>
      </c>
      <c r="F66" s="3" t="s">
        <v>131</v>
      </c>
      <c r="G66" s="4" t="s">
        <v>116</v>
      </c>
      <c r="H66" s="70" t="s">
        <v>117</v>
      </c>
      <c r="I66" s="43"/>
      <c r="J66" s="39"/>
      <c r="K66" s="23">
        <f>J66</f>
        <v>0</v>
      </c>
    </row>
    <row r="67" spans="1:11" x14ac:dyDescent="0.25">
      <c r="A67" s="68" t="s">
        <v>158</v>
      </c>
      <c r="B67" s="3">
        <v>59</v>
      </c>
      <c r="C67" s="7" t="s">
        <v>214</v>
      </c>
      <c r="D67" s="3" t="s">
        <v>109</v>
      </c>
      <c r="E67" s="3" t="s">
        <v>110</v>
      </c>
      <c r="F67" s="3" t="s">
        <v>131</v>
      </c>
      <c r="G67" s="4" t="s">
        <v>160</v>
      </c>
      <c r="H67" s="39"/>
      <c r="I67" s="43"/>
      <c r="J67" s="39"/>
      <c r="K67" s="23">
        <f t="shared" si="0"/>
        <v>0</v>
      </c>
    </row>
    <row r="68" spans="1:11" x14ac:dyDescent="0.25">
      <c r="A68" s="68" t="s">
        <v>158</v>
      </c>
      <c r="B68" s="3">
        <v>60</v>
      </c>
      <c r="C68" s="7" t="s">
        <v>215</v>
      </c>
      <c r="D68" s="3" t="s">
        <v>109</v>
      </c>
      <c r="E68" s="3" t="s">
        <v>110</v>
      </c>
      <c r="F68" s="3" t="s">
        <v>131</v>
      </c>
      <c r="G68" s="4" t="s">
        <v>160</v>
      </c>
      <c r="H68" s="39"/>
      <c r="I68" s="43"/>
      <c r="J68" s="39"/>
      <c r="K68" s="23">
        <f t="shared" ref="K68:K134" si="1">H68+J68</f>
        <v>0</v>
      </c>
    </row>
    <row r="69" spans="1:11" x14ac:dyDescent="0.25">
      <c r="A69" s="68" t="s">
        <v>158</v>
      </c>
      <c r="B69" s="3">
        <v>61</v>
      </c>
      <c r="C69" s="7" t="s">
        <v>216</v>
      </c>
      <c r="D69" s="3" t="s">
        <v>109</v>
      </c>
      <c r="E69" s="3" t="s">
        <v>110</v>
      </c>
      <c r="F69" s="3" t="s">
        <v>131</v>
      </c>
      <c r="G69" s="4" t="s">
        <v>180</v>
      </c>
      <c r="H69" s="39"/>
      <c r="I69" s="43"/>
      <c r="J69" s="39"/>
      <c r="K69" s="23">
        <f t="shared" si="1"/>
        <v>0</v>
      </c>
    </row>
    <row r="70" spans="1:11" x14ac:dyDescent="0.25">
      <c r="A70" s="68" t="s">
        <v>158</v>
      </c>
      <c r="B70" s="3">
        <v>62</v>
      </c>
      <c r="C70" s="7" t="s">
        <v>217</v>
      </c>
      <c r="D70" s="3" t="s">
        <v>114</v>
      </c>
      <c r="E70" s="3" t="s">
        <v>139</v>
      </c>
      <c r="F70" s="3" t="s">
        <v>131</v>
      </c>
      <c r="G70" s="4" t="s">
        <v>116</v>
      </c>
      <c r="H70" s="70" t="s">
        <v>117</v>
      </c>
      <c r="I70" s="43"/>
      <c r="J70" s="39"/>
      <c r="K70" s="23">
        <f>J70</f>
        <v>0</v>
      </c>
    </row>
    <row r="71" spans="1:11" x14ac:dyDescent="0.25">
      <c r="A71" s="68" t="s">
        <v>158</v>
      </c>
      <c r="B71" s="3">
        <v>63</v>
      </c>
      <c r="C71" s="7" t="s">
        <v>218</v>
      </c>
      <c r="D71" s="3" t="s">
        <v>114</v>
      </c>
      <c r="E71" s="3" t="s">
        <v>137</v>
      </c>
      <c r="F71" s="3" t="s">
        <v>134</v>
      </c>
      <c r="G71" s="4" t="s">
        <v>116</v>
      </c>
      <c r="H71" s="70" t="s">
        <v>117</v>
      </c>
      <c r="I71" s="43"/>
      <c r="J71" s="39"/>
      <c r="K71" s="23">
        <f>J71</f>
        <v>0</v>
      </c>
    </row>
    <row r="72" spans="1:11" x14ac:dyDescent="0.25">
      <c r="A72" s="71"/>
      <c r="B72" s="9"/>
      <c r="C72" s="11"/>
      <c r="D72" s="9"/>
      <c r="E72" s="9"/>
      <c r="F72" s="9"/>
      <c r="G72" s="12"/>
      <c r="H72" s="93" t="s">
        <v>157</v>
      </c>
      <c r="I72" s="123"/>
      <c r="J72" s="94"/>
      <c r="K72" s="24">
        <f>SUM(K24:K71)</f>
        <v>0</v>
      </c>
    </row>
    <row r="73" spans="1:11" x14ac:dyDescent="0.25">
      <c r="A73" s="68" t="s">
        <v>219</v>
      </c>
      <c r="B73" s="3" t="s">
        <v>220</v>
      </c>
      <c r="C73" s="7" t="s">
        <v>221</v>
      </c>
      <c r="D73" s="3" t="s">
        <v>114</v>
      </c>
      <c r="E73" s="3" t="s">
        <v>222</v>
      </c>
      <c r="F73" s="3" t="s">
        <v>223</v>
      </c>
      <c r="G73" s="4" t="s">
        <v>224</v>
      </c>
      <c r="H73" s="39"/>
      <c r="I73" s="43"/>
      <c r="J73" s="39"/>
      <c r="K73" s="23">
        <f t="shared" si="1"/>
        <v>0</v>
      </c>
    </row>
    <row r="74" spans="1:11" x14ac:dyDescent="0.25">
      <c r="A74" s="68" t="s">
        <v>219</v>
      </c>
      <c r="B74" s="3" t="s">
        <v>220</v>
      </c>
      <c r="C74" s="7" t="s">
        <v>225</v>
      </c>
      <c r="D74" s="3" t="s">
        <v>226</v>
      </c>
      <c r="E74" s="3" t="s">
        <v>110</v>
      </c>
      <c r="F74" s="3">
        <v>4</v>
      </c>
      <c r="G74" s="4" t="s">
        <v>224</v>
      </c>
      <c r="H74" s="39"/>
      <c r="I74" s="43"/>
      <c r="J74" s="39"/>
      <c r="K74" s="23">
        <f t="shared" si="1"/>
        <v>0</v>
      </c>
    </row>
    <row r="75" spans="1:11" x14ac:dyDescent="0.25">
      <c r="A75" s="68" t="s">
        <v>219</v>
      </c>
      <c r="B75" s="3">
        <v>65</v>
      </c>
      <c r="C75" s="64" t="s">
        <v>227</v>
      </c>
      <c r="D75" s="3" t="s">
        <v>114</v>
      </c>
      <c r="E75" s="3" t="s">
        <v>123</v>
      </c>
      <c r="F75" s="3" t="s">
        <v>142</v>
      </c>
      <c r="G75" s="4" t="s">
        <v>228</v>
      </c>
      <c r="H75" s="39"/>
      <c r="I75" s="43"/>
      <c r="J75" s="39"/>
      <c r="K75" s="23">
        <f t="shared" si="1"/>
        <v>0</v>
      </c>
    </row>
    <row r="76" spans="1:11" x14ac:dyDescent="0.25">
      <c r="A76" s="71"/>
      <c r="B76" s="9"/>
      <c r="C76" s="11"/>
      <c r="D76" s="9"/>
      <c r="E76" s="9"/>
      <c r="F76" s="9"/>
      <c r="G76" s="12"/>
      <c r="H76" s="93" t="s">
        <v>157</v>
      </c>
      <c r="I76" s="123"/>
      <c r="J76" s="94"/>
      <c r="K76" s="24">
        <f>SUM(K73:K75)</f>
        <v>0</v>
      </c>
    </row>
    <row r="77" spans="1:11" x14ac:dyDescent="0.25">
      <c r="A77" s="68" t="s">
        <v>229</v>
      </c>
      <c r="B77" s="3">
        <v>66</v>
      </c>
      <c r="C77" s="7" t="s">
        <v>230</v>
      </c>
      <c r="D77" s="3" t="s">
        <v>114</v>
      </c>
      <c r="E77" s="3" t="s">
        <v>231</v>
      </c>
      <c r="F77" s="3" t="s">
        <v>128</v>
      </c>
      <c r="G77" s="4" t="s">
        <v>189</v>
      </c>
      <c r="H77" s="39"/>
      <c r="I77" s="43"/>
      <c r="J77" s="39"/>
      <c r="K77" s="23">
        <f t="shared" si="1"/>
        <v>0</v>
      </c>
    </row>
    <row r="78" spans="1:11" x14ac:dyDescent="0.25">
      <c r="A78" s="68" t="s">
        <v>229</v>
      </c>
      <c r="B78" s="3" t="s">
        <v>232</v>
      </c>
      <c r="C78" s="7" t="s">
        <v>233</v>
      </c>
      <c r="D78" s="3" t="s">
        <v>114</v>
      </c>
      <c r="E78" s="3" t="s">
        <v>234</v>
      </c>
      <c r="F78" s="3" t="s">
        <v>145</v>
      </c>
      <c r="G78" s="4" t="s">
        <v>235</v>
      </c>
      <c r="H78" s="39"/>
      <c r="I78" s="43"/>
      <c r="J78" s="39"/>
      <c r="K78" s="23">
        <f t="shared" si="1"/>
        <v>0</v>
      </c>
    </row>
    <row r="79" spans="1:11" x14ac:dyDescent="0.25">
      <c r="A79" s="68" t="s">
        <v>229</v>
      </c>
      <c r="B79" s="3" t="s">
        <v>232</v>
      </c>
      <c r="C79" s="7" t="s">
        <v>236</v>
      </c>
      <c r="D79" s="3" t="s">
        <v>148</v>
      </c>
      <c r="E79" s="3" t="s">
        <v>123</v>
      </c>
      <c r="F79" s="3" t="s">
        <v>134</v>
      </c>
      <c r="G79" s="4" t="s">
        <v>235</v>
      </c>
      <c r="H79" s="39"/>
      <c r="I79" s="43"/>
      <c r="J79" s="39"/>
      <c r="K79" s="23">
        <f t="shared" si="1"/>
        <v>0</v>
      </c>
    </row>
    <row r="80" spans="1:11" x14ac:dyDescent="0.25">
      <c r="A80" s="68" t="s">
        <v>229</v>
      </c>
      <c r="B80" s="3" t="s">
        <v>232</v>
      </c>
      <c r="C80" s="7" t="s">
        <v>237</v>
      </c>
      <c r="D80" s="3" t="s">
        <v>148</v>
      </c>
      <c r="E80" s="3" t="s">
        <v>110</v>
      </c>
      <c r="F80" s="3" t="s">
        <v>111</v>
      </c>
      <c r="G80" s="4" t="s">
        <v>235</v>
      </c>
      <c r="H80" s="39"/>
      <c r="I80" s="43"/>
      <c r="J80" s="39"/>
      <c r="K80" s="23">
        <f t="shared" si="1"/>
        <v>0</v>
      </c>
    </row>
    <row r="81" spans="1:11" x14ac:dyDescent="0.25">
      <c r="A81" s="68" t="s">
        <v>229</v>
      </c>
      <c r="B81" s="3" t="s">
        <v>232</v>
      </c>
      <c r="C81" s="7" t="s">
        <v>238</v>
      </c>
      <c r="D81" s="3" t="s">
        <v>148</v>
      </c>
      <c r="E81" s="3" t="s">
        <v>133</v>
      </c>
      <c r="F81" s="3" t="s">
        <v>134</v>
      </c>
      <c r="G81" s="4" t="s">
        <v>235</v>
      </c>
      <c r="H81" s="39"/>
      <c r="I81" s="43"/>
      <c r="J81" s="39"/>
      <c r="K81" s="23">
        <f t="shared" si="1"/>
        <v>0</v>
      </c>
    </row>
    <row r="82" spans="1:11" x14ac:dyDescent="0.25">
      <c r="A82" s="68" t="s">
        <v>229</v>
      </c>
      <c r="B82" s="3" t="s">
        <v>232</v>
      </c>
      <c r="C82" s="7" t="s">
        <v>239</v>
      </c>
      <c r="D82" s="3" t="s">
        <v>148</v>
      </c>
      <c r="E82" s="3" t="s">
        <v>123</v>
      </c>
      <c r="F82" s="3" t="s">
        <v>111</v>
      </c>
      <c r="G82" s="4" t="s">
        <v>235</v>
      </c>
      <c r="H82" s="39"/>
      <c r="I82" s="43"/>
      <c r="J82" s="39"/>
      <c r="K82" s="23">
        <f t="shared" si="1"/>
        <v>0</v>
      </c>
    </row>
    <row r="83" spans="1:11" x14ac:dyDescent="0.25">
      <c r="A83" s="68" t="s">
        <v>229</v>
      </c>
      <c r="B83" s="3">
        <v>68</v>
      </c>
      <c r="C83" s="7" t="s">
        <v>240</v>
      </c>
      <c r="D83" s="3" t="s">
        <v>114</v>
      </c>
      <c r="E83" s="3" t="s">
        <v>133</v>
      </c>
      <c r="F83" s="3" t="s">
        <v>142</v>
      </c>
      <c r="G83" s="4" t="s">
        <v>193</v>
      </c>
      <c r="H83" s="39"/>
      <c r="I83" s="43"/>
      <c r="J83" s="39"/>
      <c r="K83" s="23">
        <f t="shared" si="1"/>
        <v>0</v>
      </c>
    </row>
    <row r="84" spans="1:11" x14ac:dyDescent="0.25">
      <c r="A84" s="68" t="s">
        <v>229</v>
      </c>
      <c r="B84" s="3">
        <v>69</v>
      </c>
      <c r="C84" s="7" t="s">
        <v>241</v>
      </c>
      <c r="D84" s="3" t="s">
        <v>114</v>
      </c>
      <c r="E84" s="3" t="s">
        <v>119</v>
      </c>
      <c r="F84" s="3" t="s">
        <v>142</v>
      </c>
      <c r="G84" s="4" t="s">
        <v>242</v>
      </c>
      <c r="H84" s="39"/>
      <c r="I84" s="43"/>
      <c r="J84" s="39"/>
      <c r="K84" s="23">
        <f t="shared" si="1"/>
        <v>0</v>
      </c>
    </row>
    <row r="85" spans="1:11" x14ac:dyDescent="0.25">
      <c r="A85" s="71"/>
      <c r="B85" s="9"/>
      <c r="C85" s="11"/>
      <c r="D85" s="9"/>
      <c r="E85" s="9"/>
      <c r="F85" s="9"/>
      <c r="G85" s="12"/>
      <c r="H85" s="93" t="s">
        <v>157</v>
      </c>
      <c r="I85" s="123"/>
      <c r="J85" s="94"/>
      <c r="K85" s="24">
        <f>SUM(K77:K84)</f>
        <v>0</v>
      </c>
    </row>
    <row r="86" spans="1:11" x14ac:dyDescent="0.25">
      <c r="A86" s="68" t="s">
        <v>243</v>
      </c>
      <c r="B86" s="3">
        <v>70</v>
      </c>
      <c r="C86" s="7" t="s">
        <v>244</v>
      </c>
      <c r="D86" s="3" t="s">
        <v>114</v>
      </c>
      <c r="E86" s="3" t="s">
        <v>115</v>
      </c>
      <c r="F86" s="3" t="s">
        <v>111</v>
      </c>
      <c r="G86" s="4" t="s">
        <v>116</v>
      </c>
      <c r="H86" s="70" t="s">
        <v>117</v>
      </c>
      <c r="I86" s="43"/>
      <c r="J86" s="39"/>
      <c r="K86" s="23">
        <f>J86</f>
        <v>0</v>
      </c>
    </row>
    <row r="87" spans="1:11" x14ac:dyDescent="0.25">
      <c r="A87" s="68" t="s">
        <v>243</v>
      </c>
      <c r="B87" s="3">
        <v>71</v>
      </c>
      <c r="C87" s="7" t="s">
        <v>245</v>
      </c>
      <c r="D87" s="3" t="s">
        <v>114</v>
      </c>
      <c r="E87" s="3" t="s">
        <v>110</v>
      </c>
      <c r="F87" s="3" t="s">
        <v>111</v>
      </c>
      <c r="G87" s="4" t="s">
        <v>160</v>
      </c>
      <c r="H87" s="39"/>
      <c r="I87" s="43"/>
      <c r="J87" s="39"/>
      <c r="K87" s="23">
        <f t="shared" si="1"/>
        <v>0</v>
      </c>
    </row>
    <row r="88" spans="1:11" x14ac:dyDescent="0.25">
      <c r="A88" s="68" t="s">
        <v>243</v>
      </c>
      <c r="B88" s="3">
        <v>72</v>
      </c>
      <c r="C88" s="7" t="s">
        <v>246</v>
      </c>
      <c r="D88" s="3" t="s">
        <v>114</v>
      </c>
      <c r="E88" s="3" t="s">
        <v>115</v>
      </c>
      <c r="F88" s="3" t="s">
        <v>111</v>
      </c>
      <c r="G88" s="4" t="s">
        <v>116</v>
      </c>
      <c r="H88" s="70" t="s">
        <v>117</v>
      </c>
      <c r="I88" s="43"/>
      <c r="J88" s="39"/>
      <c r="K88" s="23">
        <f>J88</f>
        <v>0</v>
      </c>
    </row>
    <row r="89" spans="1:11" x14ac:dyDescent="0.25">
      <c r="A89" s="68" t="s">
        <v>243</v>
      </c>
      <c r="B89" s="3" t="s">
        <v>247</v>
      </c>
      <c r="C89" s="7" t="s">
        <v>248</v>
      </c>
      <c r="D89" s="3" t="s">
        <v>109</v>
      </c>
      <c r="E89" s="3" t="s">
        <v>123</v>
      </c>
      <c r="F89" s="3" t="s">
        <v>134</v>
      </c>
      <c r="G89" s="4" t="s">
        <v>249</v>
      </c>
      <c r="H89" s="39"/>
      <c r="I89" s="43"/>
      <c r="J89" s="39"/>
      <c r="K89" s="23">
        <f t="shared" si="1"/>
        <v>0</v>
      </c>
    </row>
    <row r="90" spans="1:11" x14ac:dyDescent="0.25">
      <c r="A90" s="68" t="s">
        <v>243</v>
      </c>
      <c r="B90" s="3" t="s">
        <v>247</v>
      </c>
      <c r="C90" s="7" t="s">
        <v>250</v>
      </c>
      <c r="D90" s="3" t="s">
        <v>109</v>
      </c>
      <c r="E90" s="3" t="s">
        <v>110</v>
      </c>
      <c r="F90" s="3" t="s">
        <v>149</v>
      </c>
      <c r="G90" s="4" t="s">
        <v>249</v>
      </c>
      <c r="H90" s="39"/>
      <c r="I90" s="43"/>
      <c r="J90" s="39"/>
      <c r="K90" s="23">
        <f t="shared" si="1"/>
        <v>0</v>
      </c>
    </row>
    <row r="91" spans="1:11" x14ac:dyDescent="0.25">
      <c r="A91" s="68" t="s">
        <v>243</v>
      </c>
      <c r="B91" s="3">
        <v>74</v>
      </c>
      <c r="C91" s="7" t="s">
        <v>251</v>
      </c>
      <c r="D91" s="3" t="s">
        <v>114</v>
      </c>
      <c r="E91" s="3" t="s">
        <v>137</v>
      </c>
      <c r="F91" s="3" t="s">
        <v>134</v>
      </c>
      <c r="G91" s="4" t="s">
        <v>116</v>
      </c>
      <c r="H91" s="70" t="s">
        <v>117</v>
      </c>
      <c r="I91" s="43"/>
      <c r="J91" s="39"/>
      <c r="K91" s="23">
        <f>J91</f>
        <v>0</v>
      </c>
    </row>
    <row r="92" spans="1:11" x14ac:dyDescent="0.25">
      <c r="A92" s="68" t="s">
        <v>243</v>
      </c>
      <c r="B92" s="3">
        <v>75</v>
      </c>
      <c r="C92" s="7" t="s">
        <v>252</v>
      </c>
      <c r="D92" s="3" t="s">
        <v>114</v>
      </c>
      <c r="E92" s="3" t="s">
        <v>123</v>
      </c>
      <c r="F92" s="3" t="s">
        <v>134</v>
      </c>
      <c r="G92" s="4" t="s">
        <v>112</v>
      </c>
      <c r="H92" s="39"/>
      <c r="I92" s="43"/>
      <c r="J92" s="39"/>
      <c r="K92" s="23">
        <f t="shared" si="1"/>
        <v>0</v>
      </c>
    </row>
    <row r="93" spans="1:11" x14ac:dyDescent="0.25">
      <c r="A93" s="68" t="s">
        <v>243</v>
      </c>
      <c r="B93" s="3">
        <v>76</v>
      </c>
      <c r="C93" s="7" t="s">
        <v>253</v>
      </c>
      <c r="D93" s="3" t="s">
        <v>114</v>
      </c>
      <c r="E93" s="3" t="s">
        <v>123</v>
      </c>
      <c r="F93" s="3" t="s">
        <v>142</v>
      </c>
      <c r="G93" s="4" t="s">
        <v>129</v>
      </c>
      <c r="H93" s="39"/>
      <c r="I93" s="43"/>
      <c r="J93" s="39"/>
      <c r="K93" s="23">
        <f t="shared" si="1"/>
        <v>0</v>
      </c>
    </row>
    <row r="94" spans="1:11" x14ac:dyDescent="0.25">
      <c r="A94" s="68" t="s">
        <v>243</v>
      </c>
      <c r="B94" s="3">
        <v>77</v>
      </c>
      <c r="C94" s="7" t="s">
        <v>254</v>
      </c>
      <c r="D94" s="3" t="s">
        <v>114</v>
      </c>
      <c r="E94" s="3" t="s">
        <v>123</v>
      </c>
      <c r="F94" s="3" t="s">
        <v>111</v>
      </c>
      <c r="G94" s="4" t="s">
        <v>135</v>
      </c>
      <c r="H94" s="39"/>
      <c r="I94" s="43"/>
      <c r="J94" s="39"/>
      <c r="K94" s="23">
        <f t="shared" si="1"/>
        <v>0</v>
      </c>
    </row>
    <row r="95" spans="1:11" x14ac:dyDescent="0.25">
      <c r="A95" s="68" t="s">
        <v>243</v>
      </c>
      <c r="B95" s="3">
        <v>78</v>
      </c>
      <c r="C95" s="7" t="s">
        <v>255</v>
      </c>
      <c r="D95" s="3" t="s">
        <v>114</v>
      </c>
      <c r="E95" s="3" t="s">
        <v>115</v>
      </c>
      <c r="F95" s="3" t="s">
        <v>111</v>
      </c>
      <c r="G95" s="4" t="s">
        <v>116</v>
      </c>
      <c r="H95" s="70" t="s">
        <v>117</v>
      </c>
      <c r="I95" s="43"/>
      <c r="J95" s="39"/>
      <c r="K95" s="23">
        <f>J95</f>
        <v>0</v>
      </c>
    </row>
    <row r="96" spans="1:11" x14ac:dyDescent="0.25">
      <c r="A96" s="68" t="s">
        <v>243</v>
      </c>
      <c r="B96" s="3">
        <v>79</v>
      </c>
      <c r="C96" s="7" t="s">
        <v>256</v>
      </c>
      <c r="D96" s="3" t="s">
        <v>114</v>
      </c>
      <c r="E96" s="3" t="s">
        <v>115</v>
      </c>
      <c r="F96" s="3" t="s">
        <v>111</v>
      </c>
      <c r="G96" s="4" t="s">
        <v>116</v>
      </c>
      <c r="H96" s="70" t="s">
        <v>117</v>
      </c>
      <c r="I96" s="43"/>
      <c r="J96" s="39"/>
      <c r="K96" s="23">
        <f>J96</f>
        <v>0</v>
      </c>
    </row>
    <row r="97" spans="1:11" x14ac:dyDescent="0.25">
      <c r="A97" s="71"/>
      <c r="B97" s="9"/>
      <c r="C97" s="11"/>
      <c r="D97" s="9"/>
      <c r="E97" s="9"/>
      <c r="F97" s="9"/>
      <c r="G97" s="12"/>
      <c r="H97" s="93" t="s">
        <v>157</v>
      </c>
      <c r="I97" s="123"/>
      <c r="J97" s="94"/>
      <c r="K97" s="24">
        <f>SUM(K86:K96)</f>
        <v>0</v>
      </c>
    </row>
    <row r="98" spans="1:11" x14ac:dyDescent="0.25">
      <c r="A98" s="68" t="s">
        <v>257</v>
      </c>
      <c r="B98" s="3" t="s">
        <v>258</v>
      </c>
      <c r="C98" s="7" t="s">
        <v>259</v>
      </c>
      <c r="D98" s="3" t="s">
        <v>114</v>
      </c>
      <c r="E98" s="3" t="s">
        <v>119</v>
      </c>
      <c r="F98" s="3" t="s">
        <v>120</v>
      </c>
      <c r="G98" s="4" t="s">
        <v>249</v>
      </c>
      <c r="H98" s="39"/>
      <c r="I98" s="43"/>
      <c r="J98" s="39"/>
      <c r="K98" s="23">
        <f t="shared" si="1"/>
        <v>0</v>
      </c>
    </row>
    <row r="99" spans="1:11" x14ac:dyDescent="0.25">
      <c r="A99" s="68" t="s">
        <v>257</v>
      </c>
      <c r="B99" s="3" t="s">
        <v>258</v>
      </c>
      <c r="C99" s="7" t="s">
        <v>260</v>
      </c>
      <c r="D99" s="3" t="s">
        <v>148</v>
      </c>
      <c r="E99" s="3" t="s">
        <v>110</v>
      </c>
      <c r="F99" s="3" t="s">
        <v>149</v>
      </c>
      <c r="G99" s="4" t="s">
        <v>249</v>
      </c>
      <c r="H99" s="39"/>
      <c r="I99" s="43"/>
      <c r="J99" s="39"/>
      <c r="K99" s="23">
        <f t="shared" si="1"/>
        <v>0</v>
      </c>
    </row>
    <row r="100" spans="1:11" x14ac:dyDescent="0.25">
      <c r="A100" s="68" t="s">
        <v>257</v>
      </c>
      <c r="B100" s="3" t="s">
        <v>258</v>
      </c>
      <c r="C100" s="7" t="s">
        <v>261</v>
      </c>
      <c r="D100" s="3" t="s">
        <v>148</v>
      </c>
      <c r="E100" s="3" t="s">
        <v>110</v>
      </c>
      <c r="F100" s="3" t="s">
        <v>149</v>
      </c>
      <c r="G100" s="4" t="s">
        <v>249</v>
      </c>
      <c r="H100" s="39"/>
      <c r="I100" s="43"/>
      <c r="J100" s="39"/>
      <c r="K100" s="23">
        <f t="shared" si="1"/>
        <v>0</v>
      </c>
    </row>
    <row r="101" spans="1:11" x14ac:dyDescent="0.25">
      <c r="A101" s="68" t="s">
        <v>257</v>
      </c>
      <c r="B101" s="3">
        <v>81</v>
      </c>
      <c r="C101" s="7" t="s">
        <v>262</v>
      </c>
      <c r="D101" s="3" t="s">
        <v>109</v>
      </c>
      <c r="E101" s="3" t="s">
        <v>110</v>
      </c>
      <c r="F101" s="3" t="s">
        <v>111</v>
      </c>
      <c r="G101" s="4" t="s">
        <v>160</v>
      </c>
      <c r="H101" s="39"/>
      <c r="I101" s="43"/>
      <c r="J101" s="39"/>
      <c r="K101" s="23">
        <f t="shared" si="1"/>
        <v>0</v>
      </c>
    </row>
    <row r="102" spans="1:11" x14ac:dyDescent="0.25">
      <c r="A102" s="68" t="s">
        <v>257</v>
      </c>
      <c r="B102" s="3">
        <v>82</v>
      </c>
      <c r="C102" s="7" t="s">
        <v>263</v>
      </c>
      <c r="D102" s="3" t="s">
        <v>114</v>
      </c>
      <c r="E102" s="3" t="s">
        <v>133</v>
      </c>
      <c r="F102" s="3" t="s">
        <v>128</v>
      </c>
      <c r="G102" s="4" t="s">
        <v>160</v>
      </c>
      <c r="H102" s="39"/>
      <c r="I102" s="43"/>
      <c r="J102" s="39"/>
      <c r="K102" s="23">
        <f t="shared" si="1"/>
        <v>0</v>
      </c>
    </row>
    <row r="103" spans="1:11" x14ac:dyDescent="0.25">
      <c r="A103" s="71"/>
      <c r="B103" s="9"/>
      <c r="C103" s="11"/>
      <c r="D103" s="9"/>
      <c r="E103" s="9"/>
      <c r="F103" s="9"/>
      <c r="G103" s="12"/>
      <c r="H103" s="93" t="s">
        <v>157</v>
      </c>
      <c r="I103" s="123"/>
      <c r="J103" s="94"/>
      <c r="K103" s="24">
        <f>SUM(K98:K102)</f>
        <v>0</v>
      </c>
    </row>
    <row r="104" spans="1:11" x14ac:dyDescent="0.25">
      <c r="A104" s="68" t="s">
        <v>264</v>
      </c>
      <c r="B104" s="3">
        <v>83</v>
      </c>
      <c r="C104" s="7" t="s">
        <v>265</v>
      </c>
      <c r="D104" s="3" t="s">
        <v>114</v>
      </c>
      <c r="E104" s="3" t="s">
        <v>133</v>
      </c>
      <c r="F104" s="3" t="s">
        <v>134</v>
      </c>
      <c r="G104" s="4" t="s">
        <v>121</v>
      </c>
      <c r="H104" s="39"/>
      <c r="I104" s="43"/>
      <c r="J104" s="39"/>
      <c r="K104" s="23">
        <f t="shared" si="1"/>
        <v>0</v>
      </c>
    </row>
    <row r="105" spans="1:11" x14ac:dyDescent="0.25">
      <c r="A105" s="68" t="s">
        <v>264</v>
      </c>
      <c r="B105" s="3">
        <v>84</v>
      </c>
      <c r="C105" s="7" t="s">
        <v>266</v>
      </c>
      <c r="D105" s="3" t="s">
        <v>114</v>
      </c>
      <c r="E105" s="3" t="s">
        <v>133</v>
      </c>
      <c r="F105" s="3" t="s">
        <v>142</v>
      </c>
      <c r="G105" s="4" t="s">
        <v>121</v>
      </c>
      <c r="H105" s="39"/>
      <c r="I105" s="43"/>
      <c r="J105" s="39"/>
      <c r="K105" s="23">
        <f t="shared" si="1"/>
        <v>0</v>
      </c>
    </row>
    <row r="106" spans="1:11" x14ac:dyDescent="0.25">
      <c r="A106" s="68" t="s">
        <v>264</v>
      </c>
      <c r="B106" s="3">
        <v>85</v>
      </c>
      <c r="C106" s="7" t="s">
        <v>267</v>
      </c>
      <c r="D106" s="3" t="s">
        <v>114</v>
      </c>
      <c r="E106" s="3" t="s">
        <v>110</v>
      </c>
      <c r="F106" s="3" t="s">
        <v>131</v>
      </c>
      <c r="G106" s="4" t="s">
        <v>268</v>
      </c>
      <c r="H106" s="39"/>
      <c r="I106" s="43"/>
      <c r="J106" s="39"/>
      <c r="K106" s="23">
        <f t="shared" si="1"/>
        <v>0</v>
      </c>
    </row>
    <row r="107" spans="1:11" x14ac:dyDescent="0.25">
      <c r="A107" s="68" t="s">
        <v>264</v>
      </c>
      <c r="B107" s="3">
        <v>86</v>
      </c>
      <c r="C107" s="7" t="s">
        <v>269</v>
      </c>
      <c r="D107" s="3" t="s">
        <v>114</v>
      </c>
      <c r="E107" s="3" t="s">
        <v>123</v>
      </c>
      <c r="F107" s="3" t="s">
        <v>134</v>
      </c>
      <c r="G107" s="4" t="s">
        <v>270</v>
      </c>
      <c r="H107" s="39"/>
      <c r="I107" s="43"/>
      <c r="J107" s="39"/>
      <c r="K107" s="23">
        <f t="shared" si="1"/>
        <v>0</v>
      </c>
    </row>
    <row r="108" spans="1:11" x14ac:dyDescent="0.25">
      <c r="A108" s="68" t="s">
        <v>264</v>
      </c>
      <c r="B108" s="3">
        <v>87</v>
      </c>
      <c r="C108" s="7" t="s">
        <v>271</v>
      </c>
      <c r="D108" s="3" t="s">
        <v>109</v>
      </c>
      <c r="E108" s="3" t="s">
        <v>123</v>
      </c>
      <c r="F108" s="3" t="s">
        <v>134</v>
      </c>
      <c r="G108" s="4" t="s">
        <v>272</v>
      </c>
      <c r="H108" s="39"/>
      <c r="I108" s="43"/>
      <c r="J108" s="39"/>
      <c r="K108" s="23">
        <f t="shared" si="1"/>
        <v>0</v>
      </c>
    </row>
    <row r="109" spans="1:11" x14ac:dyDescent="0.25">
      <c r="A109" s="68" t="s">
        <v>264</v>
      </c>
      <c r="B109" s="3">
        <v>88</v>
      </c>
      <c r="C109" s="7" t="s">
        <v>273</v>
      </c>
      <c r="D109" s="3" t="s">
        <v>114</v>
      </c>
      <c r="E109" s="3" t="s">
        <v>231</v>
      </c>
      <c r="F109" s="3" t="s">
        <v>145</v>
      </c>
      <c r="G109" s="4" t="s">
        <v>274</v>
      </c>
      <c r="H109" s="39"/>
      <c r="I109" s="43"/>
      <c r="J109" s="39"/>
      <c r="K109" s="23">
        <f t="shared" si="1"/>
        <v>0</v>
      </c>
    </row>
    <row r="110" spans="1:11" x14ac:dyDescent="0.25">
      <c r="A110" s="68" t="s">
        <v>264</v>
      </c>
      <c r="B110" s="3">
        <v>89</v>
      </c>
      <c r="C110" s="7" t="s">
        <v>275</v>
      </c>
      <c r="D110" s="3" t="s">
        <v>114</v>
      </c>
      <c r="E110" s="3" t="s">
        <v>123</v>
      </c>
      <c r="F110" s="3" t="s">
        <v>111</v>
      </c>
      <c r="G110" s="4" t="s">
        <v>160</v>
      </c>
      <c r="H110" s="39"/>
      <c r="I110" s="43"/>
      <c r="J110" s="39"/>
      <c r="K110" s="23">
        <f t="shared" si="1"/>
        <v>0</v>
      </c>
    </row>
    <row r="111" spans="1:11" x14ac:dyDescent="0.25">
      <c r="A111" s="68" t="s">
        <v>264</v>
      </c>
      <c r="B111" s="3">
        <v>90</v>
      </c>
      <c r="C111" s="7" t="s">
        <v>276</v>
      </c>
      <c r="D111" s="3" t="s">
        <v>114</v>
      </c>
      <c r="E111" s="3" t="s">
        <v>123</v>
      </c>
      <c r="F111" s="3" t="s">
        <v>131</v>
      </c>
      <c r="G111" s="4" t="s">
        <v>180</v>
      </c>
      <c r="H111" s="39"/>
      <c r="I111" s="43"/>
      <c r="J111" s="39"/>
      <c r="K111" s="23">
        <f t="shared" si="1"/>
        <v>0</v>
      </c>
    </row>
    <row r="112" spans="1:11" x14ac:dyDescent="0.25">
      <c r="A112" s="68" t="s">
        <v>264</v>
      </c>
      <c r="B112" s="3">
        <v>91</v>
      </c>
      <c r="C112" s="7" t="s">
        <v>277</v>
      </c>
      <c r="D112" s="3" t="s">
        <v>114</v>
      </c>
      <c r="E112" s="3" t="s">
        <v>119</v>
      </c>
      <c r="F112" s="3" t="s">
        <v>278</v>
      </c>
      <c r="G112" s="4" t="s">
        <v>279</v>
      </c>
      <c r="H112" s="39"/>
      <c r="I112" s="43"/>
      <c r="J112" s="39"/>
      <c r="K112" s="23">
        <f t="shared" si="1"/>
        <v>0</v>
      </c>
    </row>
    <row r="113" spans="1:11" x14ac:dyDescent="0.25">
      <c r="A113" s="68" t="s">
        <v>264</v>
      </c>
      <c r="B113" s="3">
        <v>92</v>
      </c>
      <c r="C113" s="7" t="s">
        <v>280</v>
      </c>
      <c r="D113" s="3" t="s">
        <v>114</v>
      </c>
      <c r="E113" s="3" t="s">
        <v>123</v>
      </c>
      <c r="F113" s="3" t="s">
        <v>142</v>
      </c>
      <c r="G113" s="4" t="s">
        <v>121</v>
      </c>
      <c r="H113" s="39"/>
      <c r="I113" s="43"/>
      <c r="J113" s="39"/>
      <c r="K113" s="23">
        <f t="shared" si="1"/>
        <v>0</v>
      </c>
    </row>
    <row r="114" spans="1:11" x14ac:dyDescent="0.25">
      <c r="A114" s="68" t="s">
        <v>264</v>
      </c>
      <c r="B114" s="3">
        <v>93</v>
      </c>
      <c r="C114" s="7" t="s">
        <v>281</v>
      </c>
      <c r="D114" s="3" t="s">
        <v>114</v>
      </c>
      <c r="E114" s="3" t="s">
        <v>133</v>
      </c>
      <c r="F114" s="3" t="s">
        <v>142</v>
      </c>
      <c r="G114" s="4" t="s">
        <v>189</v>
      </c>
      <c r="H114" s="39"/>
      <c r="I114" s="43"/>
      <c r="J114" s="39"/>
      <c r="K114" s="23">
        <f t="shared" si="1"/>
        <v>0</v>
      </c>
    </row>
    <row r="115" spans="1:11" x14ac:dyDescent="0.25">
      <c r="A115" s="68" t="s">
        <v>264</v>
      </c>
      <c r="B115" s="3">
        <v>94</v>
      </c>
      <c r="C115" s="7" t="s">
        <v>282</v>
      </c>
      <c r="D115" s="3" t="s">
        <v>114</v>
      </c>
      <c r="E115" s="3" t="s">
        <v>133</v>
      </c>
      <c r="F115" s="3" t="s">
        <v>134</v>
      </c>
      <c r="G115" s="4" t="s">
        <v>283</v>
      </c>
      <c r="H115" s="39"/>
      <c r="I115" s="43"/>
      <c r="J115" s="39"/>
      <c r="K115" s="23">
        <f t="shared" si="1"/>
        <v>0</v>
      </c>
    </row>
    <row r="116" spans="1:11" x14ac:dyDescent="0.25">
      <c r="A116" s="68" t="s">
        <v>264</v>
      </c>
      <c r="B116" s="3" t="s">
        <v>284</v>
      </c>
      <c r="C116" s="7" t="s">
        <v>285</v>
      </c>
      <c r="D116" s="3" t="s">
        <v>114</v>
      </c>
      <c r="E116" s="3" t="s">
        <v>162</v>
      </c>
      <c r="F116" s="3" t="s">
        <v>200</v>
      </c>
      <c r="G116" s="4" t="s">
        <v>286</v>
      </c>
      <c r="H116" s="39"/>
      <c r="I116" s="43"/>
      <c r="J116" s="39"/>
      <c r="K116" s="23">
        <f t="shared" si="1"/>
        <v>0</v>
      </c>
    </row>
    <row r="117" spans="1:11" x14ac:dyDescent="0.25">
      <c r="A117" s="68" t="s">
        <v>264</v>
      </c>
      <c r="B117" s="3" t="s">
        <v>284</v>
      </c>
      <c r="C117" s="7" t="s">
        <v>287</v>
      </c>
      <c r="D117" s="3" t="s">
        <v>109</v>
      </c>
      <c r="E117" s="3" t="s">
        <v>123</v>
      </c>
      <c r="F117" s="3" t="s">
        <v>111</v>
      </c>
      <c r="G117" s="4" t="s">
        <v>286</v>
      </c>
      <c r="H117" s="39"/>
      <c r="I117" s="43"/>
      <c r="J117" s="39"/>
      <c r="K117" s="23">
        <f t="shared" si="1"/>
        <v>0</v>
      </c>
    </row>
    <row r="118" spans="1:11" x14ac:dyDescent="0.25">
      <c r="A118" s="68" t="s">
        <v>264</v>
      </c>
      <c r="B118" s="3">
        <v>96</v>
      </c>
      <c r="C118" s="7" t="s">
        <v>288</v>
      </c>
      <c r="D118" s="3" t="s">
        <v>109</v>
      </c>
      <c r="E118" s="3" t="s">
        <v>123</v>
      </c>
      <c r="F118" s="3" t="s">
        <v>142</v>
      </c>
      <c r="G118" s="4" t="s">
        <v>289</v>
      </c>
      <c r="H118" s="39"/>
      <c r="I118" s="43"/>
      <c r="J118" s="39"/>
      <c r="K118" s="23">
        <f t="shared" si="1"/>
        <v>0</v>
      </c>
    </row>
    <row r="119" spans="1:11" x14ac:dyDescent="0.25">
      <c r="A119" s="68" t="s">
        <v>264</v>
      </c>
      <c r="B119" s="3">
        <v>97</v>
      </c>
      <c r="C119" s="7" t="s">
        <v>290</v>
      </c>
      <c r="D119" s="3" t="s">
        <v>114</v>
      </c>
      <c r="E119" s="3" t="s">
        <v>110</v>
      </c>
      <c r="F119" s="3" t="s">
        <v>111</v>
      </c>
      <c r="G119" s="4" t="s">
        <v>160</v>
      </c>
      <c r="H119" s="39"/>
      <c r="I119" s="43"/>
      <c r="J119" s="39"/>
      <c r="K119" s="23">
        <f t="shared" si="1"/>
        <v>0</v>
      </c>
    </row>
    <row r="120" spans="1:11" x14ac:dyDescent="0.25">
      <c r="A120" s="68" t="s">
        <v>264</v>
      </c>
      <c r="B120" s="3">
        <v>98</v>
      </c>
      <c r="C120" s="7" t="s">
        <v>291</v>
      </c>
      <c r="D120" s="3" t="s">
        <v>114</v>
      </c>
      <c r="E120" s="3" t="s">
        <v>123</v>
      </c>
      <c r="F120" s="3" t="s">
        <v>111</v>
      </c>
      <c r="G120" s="4" t="s">
        <v>292</v>
      </c>
      <c r="H120" s="39"/>
      <c r="I120" s="43"/>
      <c r="J120" s="39"/>
      <c r="K120" s="23">
        <f t="shared" si="1"/>
        <v>0</v>
      </c>
    </row>
    <row r="121" spans="1:11" x14ac:dyDescent="0.25">
      <c r="A121" s="68" t="s">
        <v>264</v>
      </c>
      <c r="B121" s="3">
        <v>99</v>
      </c>
      <c r="C121" s="7" t="s">
        <v>293</v>
      </c>
      <c r="D121" s="3" t="s">
        <v>114</v>
      </c>
      <c r="E121" s="3" t="s">
        <v>133</v>
      </c>
      <c r="F121" s="3" t="s">
        <v>134</v>
      </c>
      <c r="G121" s="4" t="s">
        <v>292</v>
      </c>
      <c r="H121" s="39"/>
      <c r="I121" s="43"/>
      <c r="J121" s="39"/>
      <c r="K121" s="23">
        <f t="shared" si="1"/>
        <v>0</v>
      </c>
    </row>
    <row r="122" spans="1:11" x14ac:dyDescent="0.25">
      <c r="A122" s="68" t="s">
        <v>264</v>
      </c>
      <c r="B122" s="3" t="s">
        <v>294</v>
      </c>
      <c r="C122" s="7" t="s">
        <v>295</v>
      </c>
      <c r="D122" s="3" t="s">
        <v>109</v>
      </c>
      <c r="E122" s="3" t="s">
        <v>133</v>
      </c>
      <c r="F122" s="3" t="s">
        <v>296</v>
      </c>
      <c r="G122" s="4" t="s">
        <v>193</v>
      </c>
      <c r="H122" s="39"/>
      <c r="I122" s="43"/>
      <c r="J122" s="39"/>
      <c r="K122" s="23">
        <f t="shared" si="1"/>
        <v>0</v>
      </c>
    </row>
    <row r="123" spans="1:11" x14ac:dyDescent="0.25">
      <c r="A123" s="68" t="s">
        <v>264</v>
      </c>
      <c r="B123" s="3" t="s">
        <v>294</v>
      </c>
      <c r="C123" s="7" t="s">
        <v>297</v>
      </c>
      <c r="D123" s="3" t="s">
        <v>109</v>
      </c>
      <c r="E123" s="3" t="s">
        <v>110</v>
      </c>
      <c r="F123" s="3" t="s">
        <v>149</v>
      </c>
      <c r="G123" s="4" t="s">
        <v>298</v>
      </c>
      <c r="H123" s="39"/>
      <c r="I123" s="43"/>
      <c r="J123" s="39"/>
      <c r="K123" s="23">
        <f t="shared" si="1"/>
        <v>0</v>
      </c>
    </row>
    <row r="124" spans="1:11" x14ac:dyDescent="0.25">
      <c r="A124" s="68" t="s">
        <v>264</v>
      </c>
      <c r="B124" s="3">
        <v>101</v>
      </c>
      <c r="C124" s="7" t="s">
        <v>299</v>
      </c>
      <c r="D124" s="3" t="s">
        <v>114</v>
      </c>
      <c r="E124" s="3" t="s">
        <v>123</v>
      </c>
      <c r="F124" s="3" t="s">
        <v>111</v>
      </c>
      <c r="G124" s="4" t="s">
        <v>189</v>
      </c>
      <c r="H124" s="39"/>
      <c r="I124" s="43"/>
      <c r="J124" s="39"/>
      <c r="K124" s="23">
        <f t="shared" si="1"/>
        <v>0</v>
      </c>
    </row>
    <row r="125" spans="1:11" x14ac:dyDescent="0.25">
      <c r="A125" s="68" t="s">
        <v>264</v>
      </c>
      <c r="B125" s="3">
        <v>102</v>
      </c>
      <c r="C125" s="7" t="s">
        <v>300</v>
      </c>
      <c r="D125" s="3" t="s">
        <v>114</v>
      </c>
      <c r="E125" s="3" t="s">
        <v>123</v>
      </c>
      <c r="F125" s="3" t="s">
        <v>111</v>
      </c>
      <c r="G125" s="4" t="s">
        <v>160</v>
      </c>
      <c r="H125" s="39"/>
      <c r="I125" s="43"/>
      <c r="J125" s="39"/>
      <c r="K125" s="23">
        <f t="shared" si="1"/>
        <v>0</v>
      </c>
    </row>
    <row r="126" spans="1:11" x14ac:dyDescent="0.25">
      <c r="A126" s="68" t="s">
        <v>264</v>
      </c>
      <c r="B126" s="3">
        <v>103</v>
      </c>
      <c r="C126" s="7" t="s">
        <v>301</v>
      </c>
      <c r="D126" s="3" t="s">
        <v>114</v>
      </c>
      <c r="E126" s="3" t="s">
        <v>110</v>
      </c>
      <c r="F126" s="3" t="s">
        <v>131</v>
      </c>
      <c r="G126" s="4" t="s">
        <v>180</v>
      </c>
      <c r="H126" s="39"/>
      <c r="I126" s="43"/>
      <c r="J126" s="39"/>
      <c r="K126" s="23">
        <f t="shared" si="1"/>
        <v>0</v>
      </c>
    </row>
    <row r="127" spans="1:11" x14ac:dyDescent="0.25">
      <c r="A127" s="68" t="s">
        <v>264</v>
      </c>
      <c r="B127" s="3">
        <v>104</v>
      </c>
      <c r="C127" s="7" t="s">
        <v>302</v>
      </c>
      <c r="D127" s="3" t="s">
        <v>114</v>
      </c>
      <c r="E127" s="3" t="s">
        <v>133</v>
      </c>
      <c r="F127" s="3" t="s">
        <v>142</v>
      </c>
      <c r="G127" s="4" t="s">
        <v>303</v>
      </c>
      <c r="H127" s="39"/>
      <c r="I127" s="43"/>
      <c r="J127" s="39"/>
      <c r="K127" s="23">
        <f>H127+J127</f>
        <v>0</v>
      </c>
    </row>
    <row r="128" spans="1:11" x14ac:dyDescent="0.25">
      <c r="A128" s="1" t="s">
        <v>264</v>
      </c>
      <c r="B128" s="3">
        <v>105</v>
      </c>
      <c r="C128" s="56" t="s">
        <v>304</v>
      </c>
      <c r="D128" s="1" t="s">
        <v>114</v>
      </c>
      <c r="E128" s="1" t="s">
        <v>123</v>
      </c>
      <c r="F128" s="1">
        <v>2</v>
      </c>
      <c r="G128" s="57" t="s">
        <v>279</v>
      </c>
      <c r="H128" s="39"/>
      <c r="I128" s="43"/>
      <c r="J128" s="39"/>
      <c r="K128" s="23">
        <f>H128+J128</f>
        <v>0</v>
      </c>
    </row>
    <row r="129" spans="1:11" x14ac:dyDescent="0.25">
      <c r="A129" s="71"/>
      <c r="B129" s="9"/>
      <c r="C129" s="11"/>
      <c r="D129" s="9"/>
      <c r="E129" s="9"/>
      <c r="F129" s="9"/>
      <c r="G129" s="12"/>
      <c r="H129" s="93" t="s">
        <v>157</v>
      </c>
      <c r="I129" s="123"/>
      <c r="J129" s="94"/>
      <c r="K129" s="24">
        <f>SUM(K104:K128)</f>
        <v>0</v>
      </c>
    </row>
    <row r="130" spans="1:11" x14ac:dyDescent="0.25">
      <c r="A130" s="68" t="s">
        <v>305</v>
      </c>
      <c r="B130" s="3">
        <v>106</v>
      </c>
      <c r="C130" s="7" t="s">
        <v>306</v>
      </c>
      <c r="D130" s="3" t="s">
        <v>114</v>
      </c>
      <c r="E130" s="3" t="s">
        <v>231</v>
      </c>
      <c r="F130" s="3" t="s">
        <v>307</v>
      </c>
      <c r="G130" s="4" t="s">
        <v>249</v>
      </c>
      <c r="H130" s="39"/>
      <c r="I130" s="43"/>
      <c r="J130" s="39"/>
      <c r="K130" s="23">
        <f t="shared" si="1"/>
        <v>0</v>
      </c>
    </row>
    <row r="131" spans="1:11" x14ac:dyDescent="0.25">
      <c r="A131" s="68" t="s">
        <v>305</v>
      </c>
      <c r="B131" s="3">
        <v>107</v>
      </c>
      <c r="C131" s="7" t="s">
        <v>308</v>
      </c>
      <c r="D131" s="3" t="s">
        <v>114</v>
      </c>
      <c r="E131" s="3" t="s">
        <v>231</v>
      </c>
      <c r="F131" s="3">
        <v>11</v>
      </c>
      <c r="G131" s="4" t="s">
        <v>249</v>
      </c>
      <c r="H131" s="39"/>
      <c r="I131" s="43"/>
      <c r="J131" s="39"/>
      <c r="K131" s="23">
        <f t="shared" si="1"/>
        <v>0</v>
      </c>
    </row>
    <row r="132" spans="1:11" x14ac:dyDescent="0.25">
      <c r="A132" s="71"/>
      <c r="B132" s="9"/>
      <c r="C132" s="11"/>
      <c r="D132" s="9"/>
      <c r="E132" s="9"/>
      <c r="F132" s="9"/>
      <c r="G132" s="12"/>
      <c r="H132" s="93" t="s">
        <v>157</v>
      </c>
      <c r="I132" s="123"/>
      <c r="J132" s="94"/>
      <c r="K132" s="24">
        <f>SUM(K130:K131)</f>
        <v>0</v>
      </c>
    </row>
    <row r="133" spans="1:11" x14ac:dyDescent="0.25">
      <c r="A133" s="68" t="s">
        <v>309</v>
      </c>
      <c r="B133" s="3">
        <v>108</v>
      </c>
      <c r="C133" s="7" t="s">
        <v>310</v>
      </c>
      <c r="D133" s="3" t="s">
        <v>114</v>
      </c>
      <c r="E133" s="3" t="s">
        <v>119</v>
      </c>
      <c r="F133" s="3" t="s">
        <v>128</v>
      </c>
      <c r="G133" s="4" t="s">
        <v>189</v>
      </c>
      <c r="H133" s="39"/>
      <c r="I133" s="43"/>
      <c r="J133" s="39"/>
      <c r="K133" s="23">
        <f t="shared" si="1"/>
        <v>0</v>
      </c>
    </row>
    <row r="134" spans="1:11" x14ac:dyDescent="0.25">
      <c r="A134" s="68" t="s">
        <v>309</v>
      </c>
      <c r="B134" s="3">
        <v>109</v>
      </c>
      <c r="C134" s="7" t="s">
        <v>311</v>
      </c>
      <c r="D134" s="3" t="s">
        <v>109</v>
      </c>
      <c r="E134" s="3" t="s">
        <v>110</v>
      </c>
      <c r="F134" s="3" t="s">
        <v>131</v>
      </c>
      <c r="G134" s="4" t="s">
        <v>180</v>
      </c>
      <c r="H134" s="39"/>
      <c r="I134" s="43"/>
      <c r="J134" s="39"/>
      <c r="K134" s="23">
        <f t="shared" si="1"/>
        <v>0</v>
      </c>
    </row>
    <row r="135" spans="1:11" x14ac:dyDescent="0.25">
      <c r="A135" s="68" t="s">
        <v>309</v>
      </c>
      <c r="B135" s="3">
        <v>110</v>
      </c>
      <c r="C135" s="7" t="s">
        <v>312</v>
      </c>
      <c r="D135" s="3" t="s">
        <v>109</v>
      </c>
      <c r="E135" s="3" t="s">
        <v>123</v>
      </c>
      <c r="F135" s="3" t="s">
        <v>111</v>
      </c>
      <c r="G135" s="4" t="s">
        <v>189</v>
      </c>
      <c r="H135" s="39"/>
      <c r="I135" s="43"/>
      <c r="J135" s="39"/>
      <c r="K135" s="23">
        <f t="shared" ref="K135:K197" si="2">H135+J135</f>
        <v>0</v>
      </c>
    </row>
    <row r="136" spans="1:11" x14ac:dyDescent="0.25">
      <c r="A136" s="68" t="s">
        <v>309</v>
      </c>
      <c r="B136" s="3">
        <v>111</v>
      </c>
      <c r="C136" s="7" t="s">
        <v>313</v>
      </c>
      <c r="D136" s="3" t="s">
        <v>114</v>
      </c>
      <c r="E136" s="3" t="s">
        <v>231</v>
      </c>
      <c r="F136" s="3" t="s">
        <v>296</v>
      </c>
      <c r="G136" s="4" t="s">
        <v>314</v>
      </c>
      <c r="H136" s="39"/>
      <c r="I136" s="43"/>
      <c r="J136" s="39"/>
      <c r="K136" s="23">
        <f t="shared" si="2"/>
        <v>0</v>
      </c>
    </row>
    <row r="137" spans="1:11" x14ac:dyDescent="0.25">
      <c r="A137" s="68" t="s">
        <v>309</v>
      </c>
      <c r="B137" s="3">
        <v>112</v>
      </c>
      <c r="C137" s="7" t="s">
        <v>315</v>
      </c>
      <c r="D137" s="3" t="s">
        <v>114</v>
      </c>
      <c r="E137" s="3" t="s">
        <v>316</v>
      </c>
      <c r="F137" s="3" t="s">
        <v>317</v>
      </c>
      <c r="G137" s="4" t="s">
        <v>283</v>
      </c>
      <c r="H137" s="39"/>
      <c r="I137" s="43"/>
      <c r="J137" s="39"/>
      <c r="K137" s="23">
        <f t="shared" si="2"/>
        <v>0</v>
      </c>
    </row>
    <row r="138" spans="1:11" x14ac:dyDescent="0.25">
      <c r="A138" s="68" t="s">
        <v>309</v>
      </c>
      <c r="B138" s="3">
        <v>112</v>
      </c>
      <c r="C138" s="7" t="s">
        <v>318</v>
      </c>
      <c r="D138" s="3" t="s">
        <v>114</v>
      </c>
      <c r="E138" s="3" t="s">
        <v>123</v>
      </c>
      <c r="F138" s="3">
        <v>6</v>
      </c>
      <c r="G138" s="4" t="s">
        <v>283</v>
      </c>
      <c r="H138" s="39"/>
      <c r="I138" s="43"/>
      <c r="J138" s="39"/>
      <c r="K138" s="23">
        <f t="shared" si="2"/>
        <v>0</v>
      </c>
    </row>
    <row r="139" spans="1:11" x14ac:dyDescent="0.25">
      <c r="A139" s="68" t="s">
        <v>309</v>
      </c>
      <c r="B139" s="3">
        <v>113</v>
      </c>
      <c r="C139" s="7" t="s">
        <v>319</v>
      </c>
      <c r="D139" s="3" t="s">
        <v>109</v>
      </c>
      <c r="E139" s="3" t="s">
        <v>133</v>
      </c>
      <c r="F139" s="3" t="s">
        <v>128</v>
      </c>
      <c r="G139" s="4" t="s">
        <v>193</v>
      </c>
      <c r="H139" s="39"/>
      <c r="I139" s="43"/>
      <c r="J139" s="39"/>
      <c r="K139" s="23">
        <f t="shared" si="2"/>
        <v>0</v>
      </c>
    </row>
    <row r="140" spans="1:11" x14ac:dyDescent="0.25">
      <c r="A140" s="68" t="s">
        <v>309</v>
      </c>
      <c r="B140" s="3">
        <v>114</v>
      </c>
      <c r="C140" s="7" t="s">
        <v>320</v>
      </c>
      <c r="D140" s="3" t="s">
        <v>109</v>
      </c>
      <c r="E140" s="3" t="s">
        <v>110</v>
      </c>
      <c r="F140" s="3" t="s">
        <v>111</v>
      </c>
      <c r="G140" s="4" t="s">
        <v>166</v>
      </c>
      <c r="H140" s="39"/>
      <c r="I140" s="43"/>
      <c r="J140" s="39"/>
      <c r="K140" s="23">
        <f t="shared" si="2"/>
        <v>0</v>
      </c>
    </row>
    <row r="141" spans="1:11" x14ac:dyDescent="0.25">
      <c r="A141" s="68" t="s">
        <v>309</v>
      </c>
      <c r="B141" s="3">
        <v>115</v>
      </c>
      <c r="C141" s="7" t="s">
        <v>321</v>
      </c>
      <c r="D141" s="3" t="s">
        <v>109</v>
      </c>
      <c r="E141" s="3" t="s">
        <v>123</v>
      </c>
      <c r="F141" s="3" t="s">
        <v>111</v>
      </c>
      <c r="G141" s="4" t="s">
        <v>189</v>
      </c>
      <c r="H141" s="39"/>
      <c r="I141" s="43"/>
      <c r="J141" s="39"/>
      <c r="K141" s="23">
        <f t="shared" si="2"/>
        <v>0</v>
      </c>
    </row>
    <row r="142" spans="1:11" x14ac:dyDescent="0.25">
      <c r="A142" s="68" t="s">
        <v>309</v>
      </c>
      <c r="B142" s="3">
        <v>116</v>
      </c>
      <c r="C142" s="7" t="s">
        <v>322</v>
      </c>
      <c r="D142" s="3" t="s">
        <v>109</v>
      </c>
      <c r="E142" s="3" t="s">
        <v>110</v>
      </c>
      <c r="F142" s="3" t="s">
        <v>111</v>
      </c>
      <c r="G142" s="4" t="s">
        <v>189</v>
      </c>
      <c r="H142" s="39"/>
      <c r="I142" s="43"/>
      <c r="J142" s="39"/>
      <c r="K142" s="23">
        <f t="shared" si="2"/>
        <v>0</v>
      </c>
    </row>
    <row r="143" spans="1:11" x14ac:dyDescent="0.25">
      <c r="A143" s="68" t="s">
        <v>309</v>
      </c>
      <c r="B143" s="3">
        <v>117</v>
      </c>
      <c r="C143" s="7" t="s">
        <v>323</v>
      </c>
      <c r="D143" s="3" t="s">
        <v>109</v>
      </c>
      <c r="E143" s="3" t="s">
        <v>123</v>
      </c>
      <c r="F143" s="3" t="s">
        <v>111</v>
      </c>
      <c r="G143" s="4" t="s">
        <v>324</v>
      </c>
      <c r="H143" s="39"/>
      <c r="I143" s="43"/>
      <c r="J143" s="39"/>
      <c r="K143" s="23">
        <f t="shared" si="2"/>
        <v>0</v>
      </c>
    </row>
    <row r="144" spans="1:11" x14ac:dyDescent="0.25">
      <c r="A144" s="68" t="s">
        <v>309</v>
      </c>
      <c r="B144" s="3">
        <v>118</v>
      </c>
      <c r="C144" s="7" t="s">
        <v>325</v>
      </c>
      <c r="D144" s="3" t="s">
        <v>114</v>
      </c>
      <c r="E144" s="3" t="s">
        <v>123</v>
      </c>
      <c r="F144" s="3" t="s">
        <v>134</v>
      </c>
      <c r="G144" s="4" t="s">
        <v>249</v>
      </c>
      <c r="H144" s="39"/>
      <c r="I144" s="43"/>
      <c r="J144" s="39"/>
      <c r="K144" s="23">
        <f t="shared" si="2"/>
        <v>0</v>
      </c>
    </row>
    <row r="145" spans="1:11" x14ac:dyDescent="0.25">
      <c r="A145" s="68" t="s">
        <v>309</v>
      </c>
      <c r="B145" s="3">
        <v>119</v>
      </c>
      <c r="C145" s="7" t="s">
        <v>326</v>
      </c>
      <c r="D145" s="3" t="s">
        <v>109</v>
      </c>
      <c r="E145" s="3" t="s">
        <v>123</v>
      </c>
      <c r="F145" s="3" t="s">
        <v>111</v>
      </c>
      <c r="G145" s="4" t="s">
        <v>180</v>
      </c>
      <c r="H145" s="39"/>
      <c r="I145" s="43"/>
      <c r="J145" s="39"/>
      <c r="K145" s="23">
        <f t="shared" si="2"/>
        <v>0</v>
      </c>
    </row>
    <row r="146" spans="1:11" x14ac:dyDescent="0.25">
      <c r="A146" s="68" t="s">
        <v>309</v>
      </c>
      <c r="B146" s="3">
        <v>120</v>
      </c>
      <c r="C146" s="7" t="s">
        <v>327</v>
      </c>
      <c r="D146" s="3" t="s">
        <v>109</v>
      </c>
      <c r="E146" s="3" t="s">
        <v>110</v>
      </c>
      <c r="F146" s="3" t="s">
        <v>131</v>
      </c>
      <c r="G146" s="4" t="s">
        <v>180</v>
      </c>
      <c r="H146" s="39"/>
      <c r="I146" s="43"/>
      <c r="J146" s="39"/>
      <c r="K146" s="23">
        <f t="shared" si="2"/>
        <v>0</v>
      </c>
    </row>
    <row r="147" spans="1:11" x14ac:dyDescent="0.25">
      <c r="A147" s="71"/>
      <c r="B147" s="9"/>
      <c r="C147" s="11"/>
      <c r="D147" s="9"/>
      <c r="E147" s="9"/>
      <c r="F147" s="9"/>
      <c r="G147" s="12"/>
      <c r="H147" s="93" t="s">
        <v>157</v>
      </c>
      <c r="I147" s="123"/>
      <c r="J147" s="94"/>
      <c r="K147" s="24">
        <f>SUM(K133:K146)</f>
        <v>0</v>
      </c>
    </row>
    <row r="148" spans="1:11" x14ac:dyDescent="0.25">
      <c r="A148" s="68" t="s">
        <v>328</v>
      </c>
      <c r="B148" s="3">
        <v>121</v>
      </c>
      <c r="C148" s="7" t="s">
        <v>329</v>
      </c>
      <c r="D148" s="3" t="s">
        <v>114</v>
      </c>
      <c r="E148" s="3" t="s">
        <v>231</v>
      </c>
      <c r="F148" s="3" t="s">
        <v>145</v>
      </c>
      <c r="G148" s="4" t="s">
        <v>330</v>
      </c>
      <c r="H148" s="39"/>
      <c r="I148" s="43"/>
      <c r="J148" s="39"/>
      <c r="K148" s="23">
        <f t="shared" si="2"/>
        <v>0</v>
      </c>
    </row>
    <row r="149" spans="1:11" x14ac:dyDescent="0.25">
      <c r="A149" s="71"/>
      <c r="B149" s="9"/>
      <c r="C149" s="11"/>
      <c r="D149" s="9"/>
      <c r="E149" s="9"/>
      <c r="F149" s="9"/>
      <c r="G149" s="12"/>
      <c r="H149" s="93" t="s">
        <v>157</v>
      </c>
      <c r="I149" s="123"/>
      <c r="J149" s="94"/>
      <c r="K149" s="24">
        <f>K148</f>
        <v>0</v>
      </c>
    </row>
    <row r="150" spans="1:11" x14ac:dyDescent="0.25">
      <c r="A150" s="68" t="s">
        <v>331</v>
      </c>
      <c r="B150" s="3">
        <v>122</v>
      </c>
      <c r="C150" s="7" t="s">
        <v>332</v>
      </c>
      <c r="D150" s="3" t="s">
        <v>114</v>
      </c>
      <c r="E150" s="3" t="s">
        <v>139</v>
      </c>
      <c r="F150" s="3" t="s">
        <v>131</v>
      </c>
      <c r="G150" s="4" t="s">
        <v>116</v>
      </c>
      <c r="H150" s="70" t="s">
        <v>117</v>
      </c>
      <c r="I150" s="43"/>
      <c r="J150" s="39"/>
      <c r="K150" s="23">
        <f>J150</f>
        <v>0</v>
      </c>
    </row>
    <row r="151" spans="1:11" x14ac:dyDescent="0.25">
      <c r="A151" s="68" t="s">
        <v>331</v>
      </c>
      <c r="B151" s="3">
        <v>123</v>
      </c>
      <c r="C151" s="7" t="s">
        <v>333</v>
      </c>
      <c r="D151" s="3" t="s">
        <v>114</v>
      </c>
      <c r="E151" s="3" t="s">
        <v>115</v>
      </c>
      <c r="F151" s="3" t="s">
        <v>111</v>
      </c>
      <c r="G151" s="4" t="s">
        <v>116</v>
      </c>
      <c r="H151" s="70" t="s">
        <v>117</v>
      </c>
      <c r="I151" s="43"/>
      <c r="J151" s="39"/>
      <c r="K151" s="23">
        <f>J151</f>
        <v>0</v>
      </c>
    </row>
    <row r="152" spans="1:11" x14ac:dyDescent="0.25">
      <c r="A152" s="68" t="s">
        <v>331</v>
      </c>
      <c r="B152" s="3">
        <v>124</v>
      </c>
      <c r="C152" s="7" t="s">
        <v>334</v>
      </c>
      <c r="D152" s="3" t="s">
        <v>114</v>
      </c>
      <c r="E152" s="3" t="s">
        <v>123</v>
      </c>
      <c r="F152" s="3" t="s">
        <v>134</v>
      </c>
      <c r="G152" s="4" t="s">
        <v>189</v>
      </c>
      <c r="H152" s="39"/>
      <c r="I152" s="43"/>
      <c r="J152" s="39"/>
      <c r="K152" s="23">
        <f>H152+J152</f>
        <v>0</v>
      </c>
    </row>
    <row r="153" spans="1:11" x14ac:dyDescent="0.25">
      <c r="A153" s="68" t="s">
        <v>331</v>
      </c>
      <c r="B153" s="3">
        <v>125</v>
      </c>
      <c r="C153" s="7" t="s">
        <v>335</v>
      </c>
      <c r="D153" s="3" t="s">
        <v>114</v>
      </c>
      <c r="E153" s="3" t="s">
        <v>133</v>
      </c>
      <c r="F153" s="3" t="s">
        <v>128</v>
      </c>
      <c r="G153" s="4" t="s">
        <v>336</v>
      </c>
      <c r="H153" s="39"/>
      <c r="I153" s="43"/>
      <c r="J153" s="39"/>
      <c r="K153" s="23">
        <f>H153+J153</f>
        <v>0</v>
      </c>
    </row>
    <row r="154" spans="1:11" x14ac:dyDescent="0.25">
      <c r="A154" s="68" t="s">
        <v>331</v>
      </c>
      <c r="B154" s="3">
        <v>126</v>
      </c>
      <c r="C154" s="7" t="s">
        <v>337</v>
      </c>
      <c r="D154" s="3" t="s">
        <v>114</v>
      </c>
      <c r="E154" s="3" t="s">
        <v>115</v>
      </c>
      <c r="F154" s="3" t="s">
        <v>111</v>
      </c>
      <c r="G154" s="4" t="s">
        <v>116</v>
      </c>
      <c r="H154" s="70" t="s">
        <v>117</v>
      </c>
      <c r="I154" s="43"/>
      <c r="J154" s="39"/>
      <c r="K154" s="23">
        <f>J154</f>
        <v>0</v>
      </c>
    </row>
    <row r="155" spans="1:11" x14ac:dyDescent="0.25">
      <c r="A155" s="68" t="s">
        <v>331</v>
      </c>
      <c r="B155" s="3">
        <v>127</v>
      </c>
      <c r="C155" s="7" t="s">
        <v>338</v>
      </c>
      <c r="D155" s="3" t="s">
        <v>114</v>
      </c>
      <c r="E155" s="3" t="s">
        <v>115</v>
      </c>
      <c r="F155" s="3" t="s">
        <v>111</v>
      </c>
      <c r="G155" s="4" t="s">
        <v>116</v>
      </c>
      <c r="H155" s="70" t="s">
        <v>117</v>
      </c>
      <c r="I155" s="43"/>
      <c r="J155" s="39"/>
      <c r="K155" s="23">
        <f>J155</f>
        <v>0</v>
      </c>
    </row>
    <row r="156" spans="1:11" x14ac:dyDescent="0.25">
      <c r="A156" s="68" t="s">
        <v>331</v>
      </c>
      <c r="B156" s="3">
        <v>128</v>
      </c>
      <c r="C156" s="7" t="s">
        <v>339</v>
      </c>
      <c r="D156" s="3" t="s">
        <v>109</v>
      </c>
      <c r="E156" s="3" t="s">
        <v>123</v>
      </c>
      <c r="F156" s="3" t="s">
        <v>134</v>
      </c>
      <c r="G156" s="4" t="s">
        <v>340</v>
      </c>
      <c r="H156" s="39"/>
      <c r="I156" s="43"/>
      <c r="J156" s="39"/>
      <c r="K156" s="23">
        <f>H156+J156</f>
        <v>0</v>
      </c>
    </row>
    <row r="157" spans="1:11" x14ac:dyDescent="0.25">
      <c r="A157" s="68" t="s">
        <v>331</v>
      </c>
      <c r="B157" s="3" t="s">
        <v>341</v>
      </c>
      <c r="C157" s="7" t="s">
        <v>342</v>
      </c>
      <c r="D157" s="3" t="s">
        <v>114</v>
      </c>
      <c r="E157" s="3" t="s">
        <v>110</v>
      </c>
      <c r="F157" s="3" t="s">
        <v>343</v>
      </c>
      <c r="G157" s="4" t="s">
        <v>129</v>
      </c>
      <c r="H157" s="39"/>
      <c r="I157" s="43"/>
      <c r="J157" s="39"/>
      <c r="K157" s="23">
        <f>H157+J157</f>
        <v>0</v>
      </c>
    </row>
    <row r="158" spans="1:11" x14ac:dyDescent="0.25">
      <c r="A158" s="68" t="s">
        <v>331</v>
      </c>
      <c r="B158" s="3" t="s">
        <v>341</v>
      </c>
      <c r="C158" s="7" t="s">
        <v>344</v>
      </c>
      <c r="D158" s="3" t="s">
        <v>148</v>
      </c>
      <c r="E158" s="3" t="s">
        <v>123</v>
      </c>
      <c r="F158" s="3" t="s">
        <v>149</v>
      </c>
      <c r="G158" s="4" t="s">
        <v>129</v>
      </c>
      <c r="H158" s="39"/>
      <c r="I158" s="43"/>
      <c r="J158" s="39"/>
      <c r="K158" s="23">
        <f t="shared" si="2"/>
        <v>0</v>
      </c>
    </row>
    <row r="159" spans="1:11" x14ac:dyDescent="0.25">
      <c r="A159" s="68" t="s">
        <v>331</v>
      </c>
      <c r="B159" s="3" t="s">
        <v>341</v>
      </c>
      <c r="C159" s="7" t="s">
        <v>344</v>
      </c>
      <c r="D159" s="3" t="s">
        <v>150</v>
      </c>
      <c r="E159" s="3" t="s">
        <v>110</v>
      </c>
      <c r="F159" s="3" t="s">
        <v>149</v>
      </c>
      <c r="G159" s="4" t="s">
        <v>129</v>
      </c>
      <c r="H159" s="39"/>
      <c r="I159" s="43"/>
      <c r="J159" s="39"/>
      <c r="K159" s="23">
        <f t="shared" si="2"/>
        <v>0</v>
      </c>
    </row>
    <row r="160" spans="1:11" x14ac:dyDescent="0.25">
      <c r="A160" s="68" t="s">
        <v>331</v>
      </c>
      <c r="B160" s="3" t="s">
        <v>341</v>
      </c>
      <c r="C160" s="7" t="s">
        <v>344</v>
      </c>
      <c r="D160" s="3" t="s">
        <v>151</v>
      </c>
      <c r="E160" s="3" t="s">
        <v>110</v>
      </c>
      <c r="F160" s="3" t="s">
        <v>149</v>
      </c>
      <c r="G160" s="4" t="s">
        <v>129</v>
      </c>
      <c r="H160" s="39"/>
      <c r="I160" s="43"/>
      <c r="J160" s="39"/>
      <c r="K160" s="23">
        <f t="shared" si="2"/>
        <v>0</v>
      </c>
    </row>
    <row r="161" spans="1:11" x14ac:dyDescent="0.25">
      <c r="A161" s="68" t="s">
        <v>331</v>
      </c>
      <c r="B161" s="3" t="s">
        <v>341</v>
      </c>
      <c r="C161" s="7" t="s">
        <v>344</v>
      </c>
      <c r="D161" s="3" t="s">
        <v>226</v>
      </c>
      <c r="E161" s="3" t="s">
        <v>110</v>
      </c>
      <c r="F161" s="3" t="s">
        <v>149</v>
      </c>
      <c r="G161" s="4" t="s">
        <v>129</v>
      </c>
      <c r="H161" s="39"/>
      <c r="I161" s="43"/>
      <c r="J161" s="39"/>
      <c r="K161" s="23">
        <f t="shared" si="2"/>
        <v>0</v>
      </c>
    </row>
    <row r="162" spans="1:11" x14ac:dyDescent="0.25">
      <c r="A162" s="68" t="s">
        <v>331</v>
      </c>
      <c r="B162" s="3" t="s">
        <v>345</v>
      </c>
      <c r="C162" s="7" t="s">
        <v>346</v>
      </c>
      <c r="D162" s="3" t="s">
        <v>114</v>
      </c>
      <c r="E162" s="3" t="s">
        <v>119</v>
      </c>
      <c r="F162" s="3" t="s">
        <v>145</v>
      </c>
      <c r="G162" s="4" t="s">
        <v>235</v>
      </c>
      <c r="H162" s="39"/>
      <c r="I162" s="43"/>
      <c r="J162" s="39"/>
      <c r="K162" s="23">
        <f t="shared" si="2"/>
        <v>0</v>
      </c>
    </row>
    <row r="163" spans="1:11" x14ac:dyDescent="0.25">
      <c r="A163" s="68" t="s">
        <v>331</v>
      </c>
      <c r="B163" s="3" t="s">
        <v>345</v>
      </c>
      <c r="C163" s="7" t="s">
        <v>347</v>
      </c>
      <c r="D163" s="3" t="s">
        <v>148</v>
      </c>
      <c r="E163" s="3" t="s">
        <v>119</v>
      </c>
      <c r="F163" s="3" t="s">
        <v>149</v>
      </c>
      <c r="G163" s="4" t="s">
        <v>235</v>
      </c>
      <c r="H163" s="39"/>
      <c r="I163" s="43"/>
      <c r="J163" s="39"/>
      <c r="K163" s="23">
        <f t="shared" si="2"/>
        <v>0</v>
      </c>
    </row>
    <row r="164" spans="1:11" x14ac:dyDescent="0.25">
      <c r="A164" s="68" t="s">
        <v>331</v>
      </c>
      <c r="B164" s="3">
        <v>131</v>
      </c>
      <c r="C164" s="7" t="s">
        <v>348</v>
      </c>
      <c r="D164" s="3" t="s">
        <v>114</v>
      </c>
      <c r="E164" s="3" t="s">
        <v>123</v>
      </c>
      <c r="F164" s="3" t="s">
        <v>111</v>
      </c>
      <c r="G164" s="4" t="s">
        <v>349</v>
      </c>
      <c r="H164" s="39"/>
      <c r="I164" s="43"/>
      <c r="J164" s="39"/>
      <c r="K164" s="23">
        <f t="shared" si="2"/>
        <v>0</v>
      </c>
    </row>
    <row r="165" spans="1:11" x14ac:dyDescent="0.25">
      <c r="A165" s="68" t="s">
        <v>331</v>
      </c>
      <c r="B165" s="3">
        <v>132</v>
      </c>
      <c r="C165" s="7" t="s">
        <v>350</v>
      </c>
      <c r="D165" s="3" t="s">
        <v>109</v>
      </c>
      <c r="E165" s="3" t="s">
        <v>123</v>
      </c>
      <c r="F165" s="3" t="s">
        <v>142</v>
      </c>
      <c r="G165" s="4" t="s">
        <v>249</v>
      </c>
      <c r="H165" s="39"/>
      <c r="I165" s="43"/>
      <c r="J165" s="39"/>
      <c r="K165" s="23">
        <f t="shared" si="2"/>
        <v>0</v>
      </c>
    </row>
    <row r="166" spans="1:11" x14ac:dyDescent="0.25">
      <c r="A166" s="68" t="s">
        <v>331</v>
      </c>
      <c r="B166" s="3">
        <v>133</v>
      </c>
      <c r="C166" s="7" t="s">
        <v>351</v>
      </c>
      <c r="D166" s="3" t="s">
        <v>114</v>
      </c>
      <c r="E166" s="3" t="s">
        <v>123</v>
      </c>
      <c r="F166" s="3" t="s">
        <v>111</v>
      </c>
      <c r="G166" s="4" t="s">
        <v>189</v>
      </c>
      <c r="H166" s="39"/>
      <c r="I166" s="43"/>
      <c r="J166" s="39"/>
      <c r="K166" s="23">
        <f t="shared" si="2"/>
        <v>0</v>
      </c>
    </row>
    <row r="167" spans="1:11" x14ac:dyDescent="0.25">
      <c r="A167" s="68" t="s">
        <v>331</v>
      </c>
      <c r="B167" s="3">
        <v>134</v>
      </c>
      <c r="C167" s="7" t="s">
        <v>352</v>
      </c>
      <c r="D167" s="3" t="s">
        <v>114</v>
      </c>
      <c r="E167" s="3" t="s">
        <v>353</v>
      </c>
      <c r="F167" s="3" t="s">
        <v>296</v>
      </c>
      <c r="G167" s="4" t="s">
        <v>129</v>
      </c>
      <c r="H167" s="39"/>
      <c r="I167" s="43"/>
      <c r="J167" s="39"/>
      <c r="K167" s="23">
        <f t="shared" si="2"/>
        <v>0</v>
      </c>
    </row>
    <row r="168" spans="1:11" x14ac:dyDescent="0.25">
      <c r="A168" s="68" t="s">
        <v>331</v>
      </c>
      <c r="B168" s="3">
        <v>135</v>
      </c>
      <c r="C168" s="7" t="s">
        <v>354</v>
      </c>
      <c r="D168" s="3" t="s">
        <v>114</v>
      </c>
      <c r="E168" s="3" t="s">
        <v>115</v>
      </c>
      <c r="F168" s="3" t="s">
        <v>134</v>
      </c>
      <c r="G168" s="4" t="s">
        <v>116</v>
      </c>
      <c r="H168" s="70" t="s">
        <v>117</v>
      </c>
      <c r="I168" s="43"/>
      <c r="J168" s="39"/>
      <c r="K168" s="23">
        <f>J168</f>
        <v>0</v>
      </c>
    </row>
    <row r="169" spans="1:11" x14ac:dyDescent="0.25">
      <c r="A169" s="71"/>
      <c r="B169" s="9"/>
      <c r="C169" s="11"/>
      <c r="D169" s="9"/>
      <c r="E169" s="9"/>
      <c r="F169" s="9"/>
      <c r="G169" s="12"/>
      <c r="H169" s="93" t="s">
        <v>157</v>
      </c>
      <c r="I169" s="123"/>
      <c r="J169" s="94"/>
      <c r="K169" s="24">
        <f>SUM(K150:K168)</f>
        <v>0</v>
      </c>
    </row>
    <row r="170" spans="1:11" x14ac:dyDescent="0.25">
      <c r="A170" s="68" t="s">
        <v>355</v>
      </c>
      <c r="B170" s="3">
        <v>136</v>
      </c>
      <c r="C170" s="7" t="s">
        <v>356</v>
      </c>
      <c r="D170" s="3" t="s">
        <v>114</v>
      </c>
      <c r="E170" s="3" t="s">
        <v>115</v>
      </c>
      <c r="F170" s="3" t="s">
        <v>111</v>
      </c>
      <c r="G170" s="4" t="s">
        <v>116</v>
      </c>
      <c r="H170" s="70" t="s">
        <v>117</v>
      </c>
      <c r="I170" s="43"/>
      <c r="J170" s="39"/>
      <c r="K170" s="23">
        <f>J170</f>
        <v>0</v>
      </c>
    </row>
    <row r="171" spans="1:11" x14ac:dyDescent="0.25">
      <c r="A171" s="68" t="s">
        <v>355</v>
      </c>
      <c r="B171" s="3">
        <v>137</v>
      </c>
      <c r="C171" s="7" t="s">
        <v>357</v>
      </c>
      <c r="D171" s="3" t="s">
        <v>114</v>
      </c>
      <c r="E171" s="3" t="s">
        <v>133</v>
      </c>
      <c r="F171" s="3" t="s">
        <v>142</v>
      </c>
      <c r="G171" s="4" t="s">
        <v>249</v>
      </c>
      <c r="H171" s="39"/>
      <c r="I171" s="43"/>
      <c r="J171" s="39"/>
      <c r="K171" s="23">
        <f t="shared" si="2"/>
        <v>0</v>
      </c>
    </row>
    <row r="172" spans="1:11" x14ac:dyDescent="0.25">
      <c r="A172" s="68" t="s">
        <v>355</v>
      </c>
      <c r="B172" s="3">
        <v>138</v>
      </c>
      <c r="C172" s="7" t="s">
        <v>358</v>
      </c>
      <c r="D172" s="3" t="s">
        <v>114</v>
      </c>
      <c r="E172" s="3" t="s">
        <v>231</v>
      </c>
      <c r="F172" s="3" t="s">
        <v>145</v>
      </c>
      <c r="G172" s="4" t="s">
        <v>359</v>
      </c>
      <c r="H172" s="39"/>
      <c r="I172" s="43"/>
      <c r="J172" s="39"/>
      <c r="K172" s="23">
        <f t="shared" si="2"/>
        <v>0</v>
      </c>
    </row>
    <row r="173" spans="1:11" x14ac:dyDescent="0.25">
      <c r="A173" s="68" t="s">
        <v>355</v>
      </c>
      <c r="B173" s="3">
        <v>139</v>
      </c>
      <c r="C173" s="7" t="s">
        <v>360</v>
      </c>
      <c r="D173" s="3" t="s">
        <v>114</v>
      </c>
      <c r="E173" s="3" t="s">
        <v>115</v>
      </c>
      <c r="F173" s="3" t="s">
        <v>111</v>
      </c>
      <c r="G173" s="4" t="s">
        <v>116</v>
      </c>
      <c r="H173" s="70" t="s">
        <v>117</v>
      </c>
      <c r="I173" s="43"/>
      <c r="J173" s="39"/>
      <c r="K173" s="23">
        <f t="shared" ref="K173:K177" si="3">J173</f>
        <v>0</v>
      </c>
    </row>
    <row r="174" spans="1:11" x14ac:dyDescent="0.25">
      <c r="A174" s="68" t="s">
        <v>355</v>
      </c>
      <c r="B174" s="3">
        <v>140</v>
      </c>
      <c r="C174" s="7" t="s">
        <v>361</v>
      </c>
      <c r="D174" s="3" t="s">
        <v>114</v>
      </c>
      <c r="E174" s="3" t="s">
        <v>139</v>
      </c>
      <c r="F174" s="3" t="s">
        <v>131</v>
      </c>
      <c r="G174" s="4" t="s">
        <v>116</v>
      </c>
      <c r="H174" s="70" t="s">
        <v>117</v>
      </c>
      <c r="I174" s="43"/>
      <c r="J174" s="39"/>
      <c r="K174" s="23">
        <f t="shared" si="3"/>
        <v>0</v>
      </c>
    </row>
    <row r="175" spans="1:11" x14ac:dyDescent="0.25">
      <c r="A175" s="68" t="s">
        <v>355</v>
      </c>
      <c r="B175" s="3">
        <v>141</v>
      </c>
      <c r="C175" s="7" t="s">
        <v>362</v>
      </c>
      <c r="D175" s="3" t="s">
        <v>114</v>
      </c>
      <c r="E175" s="3" t="s">
        <v>139</v>
      </c>
      <c r="F175" s="3" t="s">
        <v>131</v>
      </c>
      <c r="G175" s="4" t="s">
        <v>116</v>
      </c>
      <c r="H175" s="70" t="s">
        <v>117</v>
      </c>
      <c r="I175" s="43"/>
      <c r="J175" s="39"/>
      <c r="K175" s="23">
        <f t="shared" si="3"/>
        <v>0</v>
      </c>
    </row>
    <row r="176" spans="1:11" x14ac:dyDescent="0.25">
      <c r="A176" s="68" t="s">
        <v>355</v>
      </c>
      <c r="B176" s="3">
        <v>142</v>
      </c>
      <c r="C176" s="7" t="s">
        <v>363</v>
      </c>
      <c r="D176" s="3" t="s">
        <v>114</v>
      </c>
      <c r="E176" s="3" t="s">
        <v>139</v>
      </c>
      <c r="F176" s="3" t="s">
        <v>131</v>
      </c>
      <c r="G176" s="4" t="s">
        <v>116</v>
      </c>
      <c r="H176" s="70" t="s">
        <v>117</v>
      </c>
      <c r="I176" s="43"/>
      <c r="J176" s="39"/>
      <c r="K176" s="23">
        <f t="shared" si="3"/>
        <v>0</v>
      </c>
    </row>
    <row r="177" spans="1:11" x14ac:dyDescent="0.25">
      <c r="A177" s="68" t="s">
        <v>355</v>
      </c>
      <c r="B177" s="3">
        <v>143</v>
      </c>
      <c r="C177" s="7" t="s">
        <v>364</v>
      </c>
      <c r="D177" s="3" t="s">
        <v>114</v>
      </c>
      <c r="E177" s="3" t="s">
        <v>139</v>
      </c>
      <c r="F177" s="3" t="s">
        <v>131</v>
      </c>
      <c r="G177" s="4" t="s">
        <v>116</v>
      </c>
      <c r="H177" s="70" t="s">
        <v>117</v>
      </c>
      <c r="I177" s="43"/>
      <c r="J177" s="39"/>
      <c r="K177" s="23">
        <f t="shared" si="3"/>
        <v>0</v>
      </c>
    </row>
    <row r="178" spans="1:11" x14ac:dyDescent="0.25">
      <c r="A178" s="68" t="s">
        <v>355</v>
      </c>
      <c r="B178" s="3">
        <v>144</v>
      </c>
      <c r="C178" s="7" t="s">
        <v>365</v>
      </c>
      <c r="D178" s="3" t="s">
        <v>114</v>
      </c>
      <c r="E178" s="3" t="s">
        <v>123</v>
      </c>
      <c r="F178" s="3" t="s">
        <v>134</v>
      </c>
      <c r="G178" s="4" t="s">
        <v>129</v>
      </c>
      <c r="H178" s="39"/>
      <c r="I178" s="43"/>
      <c r="J178" s="39"/>
      <c r="K178" s="23">
        <f t="shared" si="2"/>
        <v>0</v>
      </c>
    </row>
    <row r="179" spans="1:11" x14ac:dyDescent="0.25">
      <c r="A179" s="68" t="s">
        <v>355</v>
      </c>
      <c r="B179" s="3">
        <v>145</v>
      </c>
      <c r="C179" s="7" t="s">
        <v>366</v>
      </c>
      <c r="D179" s="3" t="s">
        <v>114</v>
      </c>
      <c r="E179" s="3" t="s">
        <v>133</v>
      </c>
      <c r="F179" s="3" t="s">
        <v>128</v>
      </c>
      <c r="G179" s="4" t="s">
        <v>367</v>
      </c>
      <c r="H179" s="39"/>
      <c r="I179" s="43"/>
      <c r="J179" s="39"/>
      <c r="K179" s="23">
        <f t="shared" si="2"/>
        <v>0</v>
      </c>
    </row>
    <row r="180" spans="1:11" x14ac:dyDescent="0.25">
      <c r="A180" s="68" t="s">
        <v>355</v>
      </c>
      <c r="B180" s="3">
        <v>146</v>
      </c>
      <c r="C180" s="7" t="s">
        <v>368</v>
      </c>
      <c r="D180" s="3" t="s">
        <v>114</v>
      </c>
      <c r="E180" s="3" t="s">
        <v>133</v>
      </c>
      <c r="F180" s="3" t="s">
        <v>134</v>
      </c>
      <c r="G180" s="4" t="s">
        <v>189</v>
      </c>
      <c r="H180" s="39"/>
      <c r="I180" s="43"/>
      <c r="J180" s="39"/>
      <c r="K180" s="23">
        <f t="shared" si="2"/>
        <v>0</v>
      </c>
    </row>
    <row r="181" spans="1:11" x14ac:dyDescent="0.25">
      <c r="A181" s="68" t="s">
        <v>355</v>
      </c>
      <c r="B181" s="3">
        <v>147</v>
      </c>
      <c r="C181" s="7" t="s">
        <v>369</v>
      </c>
      <c r="D181" s="3" t="s">
        <v>114</v>
      </c>
      <c r="E181" s="3" t="s">
        <v>123</v>
      </c>
      <c r="F181" s="3" t="s">
        <v>134</v>
      </c>
      <c r="G181" s="4" t="s">
        <v>121</v>
      </c>
      <c r="H181" s="39"/>
      <c r="I181" s="43"/>
      <c r="J181" s="39"/>
      <c r="K181" s="23">
        <f t="shared" si="2"/>
        <v>0</v>
      </c>
    </row>
    <row r="182" spans="1:11" x14ac:dyDescent="0.25">
      <c r="A182" s="68" t="s">
        <v>355</v>
      </c>
      <c r="B182" s="3">
        <v>148</v>
      </c>
      <c r="C182" s="7" t="s">
        <v>370</v>
      </c>
      <c r="D182" s="3" t="s">
        <v>114</v>
      </c>
      <c r="E182" s="3" t="s">
        <v>133</v>
      </c>
      <c r="F182" s="3" t="s">
        <v>142</v>
      </c>
      <c r="G182" s="4" t="s">
        <v>371</v>
      </c>
      <c r="H182" s="39"/>
      <c r="I182" s="43"/>
      <c r="J182" s="39"/>
      <c r="K182" s="23">
        <f t="shared" si="2"/>
        <v>0</v>
      </c>
    </row>
    <row r="183" spans="1:11" x14ac:dyDescent="0.25">
      <c r="A183" s="68" t="s">
        <v>355</v>
      </c>
      <c r="B183" s="3">
        <v>149</v>
      </c>
      <c r="C183" s="7" t="s">
        <v>372</v>
      </c>
      <c r="D183" s="3" t="s">
        <v>114</v>
      </c>
      <c r="E183" s="3" t="s">
        <v>123</v>
      </c>
      <c r="F183" s="3" t="s">
        <v>134</v>
      </c>
      <c r="G183" s="4" t="s">
        <v>324</v>
      </c>
      <c r="H183" s="39"/>
      <c r="I183" s="43"/>
      <c r="J183" s="39"/>
      <c r="K183" s="23">
        <f t="shared" si="2"/>
        <v>0</v>
      </c>
    </row>
    <row r="184" spans="1:11" x14ac:dyDescent="0.25">
      <c r="A184" s="68" t="s">
        <v>355</v>
      </c>
      <c r="B184" s="3">
        <v>150</v>
      </c>
      <c r="C184" s="7" t="s">
        <v>373</v>
      </c>
      <c r="D184" s="3" t="s">
        <v>114</v>
      </c>
      <c r="E184" s="3" t="s">
        <v>115</v>
      </c>
      <c r="F184" s="3" t="s">
        <v>111</v>
      </c>
      <c r="G184" s="4" t="s">
        <v>116</v>
      </c>
      <c r="H184" s="70" t="s">
        <v>117</v>
      </c>
      <c r="I184" s="43"/>
      <c r="J184" s="39"/>
      <c r="K184" s="23">
        <f>J184</f>
        <v>0</v>
      </c>
    </row>
    <row r="185" spans="1:11" x14ac:dyDescent="0.25">
      <c r="A185" s="68" t="s">
        <v>355</v>
      </c>
      <c r="B185" s="3">
        <v>151</v>
      </c>
      <c r="C185" s="7" t="s">
        <v>374</v>
      </c>
      <c r="D185" s="3" t="s">
        <v>109</v>
      </c>
      <c r="E185" s="3" t="s">
        <v>123</v>
      </c>
      <c r="F185" s="3" t="s">
        <v>134</v>
      </c>
      <c r="G185" s="4" t="s">
        <v>155</v>
      </c>
      <c r="H185" s="39"/>
      <c r="I185" s="43"/>
      <c r="J185" s="39"/>
      <c r="K185" s="23">
        <f t="shared" si="2"/>
        <v>0</v>
      </c>
    </row>
    <row r="186" spans="1:11" x14ac:dyDescent="0.25">
      <c r="A186" s="68" t="s">
        <v>355</v>
      </c>
      <c r="B186" s="3">
        <v>152</v>
      </c>
      <c r="C186" s="7" t="s">
        <v>375</v>
      </c>
      <c r="D186" s="3" t="s">
        <v>114</v>
      </c>
      <c r="E186" s="3" t="s">
        <v>123</v>
      </c>
      <c r="F186" s="3" t="s">
        <v>142</v>
      </c>
      <c r="G186" s="4" t="s">
        <v>193</v>
      </c>
      <c r="H186" s="39"/>
      <c r="I186" s="43"/>
      <c r="J186" s="39"/>
      <c r="K186" s="23">
        <f t="shared" si="2"/>
        <v>0</v>
      </c>
    </row>
    <row r="187" spans="1:11" x14ac:dyDescent="0.25">
      <c r="A187" s="68" t="s">
        <v>355</v>
      </c>
      <c r="B187" s="3">
        <v>153</v>
      </c>
      <c r="C187" s="7" t="s">
        <v>376</v>
      </c>
      <c r="D187" s="3" t="s">
        <v>114</v>
      </c>
      <c r="E187" s="3" t="s">
        <v>123</v>
      </c>
      <c r="F187" s="3" t="s">
        <v>142</v>
      </c>
      <c r="G187" s="4" t="s">
        <v>121</v>
      </c>
      <c r="H187" s="39"/>
      <c r="I187" s="43"/>
      <c r="J187" s="39"/>
      <c r="K187" s="23">
        <f>H187+J187</f>
        <v>0</v>
      </c>
    </row>
    <row r="188" spans="1:11" x14ac:dyDescent="0.25">
      <c r="A188" s="68" t="s">
        <v>355</v>
      </c>
      <c r="B188" s="3">
        <v>154</v>
      </c>
      <c r="C188" s="7" t="s">
        <v>377</v>
      </c>
      <c r="D188" s="3" t="s">
        <v>114</v>
      </c>
      <c r="E188" s="3" t="s">
        <v>123</v>
      </c>
      <c r="F188" s="3" t="s">
        <v>111</v>
      </c>
      <c r="G188" s="4" t="s">
        <v>135</v>
      </c>
      <c r="H188" s="39"/>
      <c r="I188" s="43"/>
      <c r="J188" s="39"/>
      <c r="K188" s="23">
        <f t="shared" si="2"/>
        <v>0</v>
      </c>
    </row>
    <row r="189" spans="1:11" x14ac:dyDescent="0.25">
      <c r="A189" s="68" t="s">
        <v>355</v>
      </c>
      <c r="B189" s="3">
        <v>155</v>
      </c>
      <c r="C189" s="7" t="s">
        <v>378</v>
      </c>
      <c r="D189" s="3" t="s">
        <v>114</v>
      </c>
      <c r="E189" s="3" t="s">
        <v>133</v>
      </c>
      <c r="F189" s="3" t="s">
        <v>142</v>
      </c>
      <c r="G189" s="4" t="s">
        <v>189</v>
      </c>
      <c r="H189" s="39"/>
      <c r="I189" s="43"/>
      <c r="J189" s="39"/>
      <c r="K189" s="23">
        <f t="shared" si="2"/>
        <v>0</v>
      </c>
    </row>
    <row r="190" spans="1:11" x14ac:dyDescent="0.25">
      <c r="A190" s="68" t="s">
        <v>355</v>
      </c>
      <c r="B190" s="3">
        <v>156</v>
      </c>
      <c r="C190" s="7" t="s">
        <v>379</v>
      </c>
      <c r="D190" s="3" t="s">
        <v>114</v>
      </c>
      <c r="E190" s="3" t="s">
        <v>123</v>
      </c>
      <c r="F190" s="3" t="s">
        <v>111</v>
      </c>
      <c r="G190" s="4" t="s">
        <v>189</v>
      </c>
      <c r="H190" s="39"/>
      <c r="I190" s="43"/>
      <c r="J190" s="39"/>
      <c r="K190" s="23">
        <f t="shared" si="2"/>
        <v>0</v>
      </c>
    </row>
    <row r="191" spans="1:11" x14ac:dyDescent="0.25">
      <c r="A191" s="68" t="s">
        <v>355</v>
      </c>
      <c r="B191" s="3">
        <v>157</v>
      </c>
      <c r="C191" s="7" t="s">
        <v>380</v>
      </c>
      <c r="D191" s="3" t="s">
        <v>114</v>
      </c>
      <c r="E191" s="3" t="s">
        <v>123</v>
      </c>
      <c r="F191" s="3" t="s">
        <v>111</v>
      </c>
      <c r="G191" s="4" t="s">
        <v>189</v>
      </c>
      <c r="H191" s="39"/>
      <c r="I191" s="43"/>
      <c r="J191" s="39"/>
      <c r="K191" s="23">
        <f t="shared" si="2"/>
        <v>0</v>
      </c>
    </row>
    <row r="192" spans="1:11" x14ac:dyDescent="0.25">
      <c r="A192" s="68" t="s">
        <v>355</v>
      </c>
      <c r="B192" s="3">
        <v>158</v>
      </c>
      <c r="C192" s="7" t="s">
        <v>381</v>
      </c>
      <c r="D192" s="3" t="s">
        <v>114</v>
      </c>
      <c r="E192" s="3" t="s">
        <v>139</v>
      </c>
      <c r="F192" s="3" t="s">
        <v>131</v>
      </c>
      <c r="G192" s="4" t="s">
        <v>116</v>
      </c>
      <c r="H192" s="70" t="s">
        <v>117</v>
      </c>
      <c r="I192" s="43"/>
      <c r="J192" s="39"/>
      <c r="K192" s="23">
        <f>J192</f>
        <v>0</v>
      </c>
    </row>
    <row r="193" spans="1:11" x14ac:dyDescent="0.25">
      <c r="A193" s="68" t="s">
        <v>355</v>
      </c>
      <c r="B193" s="3">
        <v>159</v>
      </c>
      <c r="C193" s="7" t="s">
        <v>382</v>
      </c>
      <c r="D193" s="3" t="s">
        <v>109</v>
      </c>
      <c r="E193" s="3" t="s">
        <v>110</v>
      </c>
      <c r="F193" s="3" t="s">
        <v>131</v>
      </c>
      <c r="G193" s="4" t="s">
        <v>180</v>
      </c>
      <c r="H193" s="39"/>
      <c r="I193" s="43"/>
      <c r="J193" s="39"/>
      <c r="K193" s="23">
        <f t="shared" si="2"/>
        <v>0</v>
      </c>
    </row>
    <row r="194" spans="1:11" x14ac:dyDescent="0.25">
      <c r="A194" s="68" t="s">
        <v>355</v>
      </c>
      <c r="B194" s="3">
        <v>160</v>
      </c>
      <c r="C194" s="7" t="s">
        <v>383</v>
      </c>
      <c r="D194" s="3" t="s">
        <v>114</v>
      </c>
      <c r="E194" s="3" t="s">
        <v>119</v>
      </c>
      <c r="F194" s="3" t="s">
        <v>278</v>
      </c>
      <c r="G194" s="4" t="s">
        <v>155</v>
      </c>
      <c r="H194" s="39"/>
      <c r="I194" s="43"/>
      <c r="J194" s="39"/>
      <c r="K194" s="23">
        <f t="shared" si="2"/>
        <v>0</v>
      </c>
    </row>
    <row r="195" spans="1:11" x14ac:dyDescent="0.25">
      <c r="A195" s="71"/>
      <c r="B195" s="9"/>
      <c r="C195" s="11"/>
      <c r="D195" s="9"/>
      <c r="E195" s="9"/>
      <c r="F195" s="9"/>
      <c r="G195" s="12"/>
      <c r="H195" s="93" t="s">
        <v>157</v>
      </c>
      <c r="I195" s="123"/>
      <c r="J195" s="94"/>
      <c r="K195" s="24">
        <f>SUM(K170:K194)</f>
        <v>0</v>
      </c>
    </row>
    <row r="196" spans="1:11" x14ac:dyDescent="0.25">
      <c r="A196" s="68" t="s">
        <v>384</v>
      </c>
      <c r="B196" s="3">
        <v>161</v>
      </c>
      <c r="C196" s="7" t="s">
        <v>385</v>
      </c>
      <c r="D196" s="3" t="s">
        <v>114</v>
      </c>
      <c r="E196" s="3" t="s">
        <v>123</v>
      </c>
      <c r="F196" s="3" t="s">
        <v>111</v>
      </c>
      <c r="G196" s="4" t="s">
        <v>180</v>
      </c>
      <c r="H196" s="39"/>
      <c r="I196" s="43"/>
      <c r="J196" s="39"/>
      <c r="K196" s="23">
        <f t="shared" si="2"/>
        <v>0</v>
      </c>
    </row>
    <row r="197" spans="1:11" x14ac:dyDescent="0.25">
      <c r="A197" s="68" t="s">
        <v>384</v>
      </c>
      <c r="B197" s="3">
        <v>162</v>
      </c>
      <c r="C197" s="7" t="s">
        <v>386</v>
      </c>
      <c r="D197" s="3" t="s">
        <v>114</v>
      </c>
      <c r="E197" s="3" t="s">
        <v>123</v>
      </c>
      <c r="F197" s="3" t="s">
        <v>142</v>
      </c>
      <c r="G197" s="4" t="s">
        <v>129</v>
      </c>
      <c r="H197" s="39"/>
      <c r="I197" s="43"/>
      <c r="J197" s="39"/>
      <c r="K197" s="23">
        <f t="shared" si="2"/>
        <v>0</v>
      </c>
    </row>
    <row r="198" spans="1:11" x14ac:dyDescent="0.25">
      <c r="A198" s="68" t="s">
        <v>384</v>
      </c>
      <c r="B198" s="3">
        <v>163</v>
      </c>
      <c r="C198" s="7" t="s">
        <v>387</v>
      </c>
      <c r="D198" s="3" t="s">
        <v>114</v>
      </c>
      <c r="E198" s="3" t="s">
        <v>123</v>
      </c>
      <c r="F198" s="3" t="s">
        <v>134</v>
      </c>
      <c r="G198" s="4" t="s">
        <v>189</v>
      </c>
      <c r="H198" s="39"/>
      <c r="I198" s="43"/>
      <c r="J198" s="39"/>
      <c r="K198" s="23">
        <f t="shared" ref="K198:K260" si="4">H198+J198</f>
        <v>0</v>
      </c>
    </row>
    <row r="199" spans="1:11" x14ac:dyDescent="0.25">
      <c r="A199" s="68" t="s">
        <v>384</v>
      </c>
      <c r="B199" s="3">
        <v>164</v>
      </c>
      <c r="C199" s="7" t="s">
        <v>388</v>
      </c>
      <c r="D199" s="3" t="s">
        <v>114</v>
      </c>
      <c r="E199" s="3" t="s">
        <v>389</v>
      </c>
      <c r="F199" s="3" t="s">
        <v>390</v>
      </c>
      <c r="G199" s="4" t="s">
        <v>129</v>
      </c>
      <c r="H199" s="39"/>
      <c r="I199" s="43"/>
      <c r="J199" s="39"/>
      <c r="K199" s="23">
        <f t="shared" si="4"/>
        <v>0</v>
      </c>
    </row>
    <row r="200" spans="1:11" x14ac:dyDescent="0.25">
      <c r="A200" s="68" t="s">
        <v>384</v>
      </c>
      <c r="B200" s="3">
        <v>165</v>
      </c>
      <c r="C200" s="7" t="s">
        <v>391</v>
      </c>
      <c r="D200" s="3" t="s">
        <v>114</v>
      </c>
      <c r="E200" s="3" t="s">
        <v>119</v>
      </c>
      <c r="F200" s="3" t="s">
        <v>392</v>
      </c>
      <c r="G200" s="4" t="s">
        <v>129</v>
      </c>
      <c r="H200" s="39"/>
      <c r="I200" s="43"/>
      <c r="J200" s="39"/>
      <c r="K200" s="23">
        <f t="shared" si="4"/>
        <v>0</v>
      </c>
    </row>
    <row r="201" spans="1:11" x14ac:dyDescent="0.25">
      <c r="A201" s="68" t="s">
        <v>384</v>
      </c>
      <c r="B201" s="3">
        <v>166</v>
      </c>
      <c r="C201" s="7" t="s">
        <v>393</v>
      </c>
      <c r="D201" s="3" t="s">
        <v>109</v>
      </c>
      <c r="E201" s="3" t="s">
        <v>133</v>
      </c>
      <c r="F201" s="3" t="s">
        <v>163</v>
      </c>
      <c r="G201" s="4" t="s">
        <v>394</v>
      </c>
      <c r="H201" s="39"/>
      <c r="I201" s="43"/>
      <c r="J201" s="39"/>
      <c r="K201" s="23">
        <f t="shared" si="4"/>
        <v>0</v>
      </c>
    </row>
    <row r="202" spans="1:11" x14ac:dyDescent="0.25">
      <c r="A202" s="68" t="s">
        <v>384</v>
      </c>
      <c r="B202" s="3">
        <v>167</v>
      </c>
      <c r="C202" s="7" t="s">
        <v>395</v>
      </c>
      <c r="D202" s="3" t="s">
        <v>114</v>
      </c>
      <c r="E202" s="3" t="s">
        <v>123</v>
      </c>
      <c r="F202" s="3" t="s">
        <v>134</v>
      </c>
      <c r="G202" s="4" t="s">
        <v>396</v>
      </c>
      <c r="H202" s="39"/>
      <c r="I202" s="43"/>
      <c r="J202" s="39"/>
      <c r="K202" s="23">
        <f t="shared" si="4"/>
        <v>0</v>
      </c>
    </row>
    <row r="203" spans="1:11" x14ac:dyDescent="0.25">
      <c r="A203" s="68" t="s">
        <v>384</v>
      </c>
      <c r="B203" s="3">
        <v>168</v>
      </c>
      <c r="C203" s="7" t="s">
        <v>397</v>
      </c>
      <c r="D203" s="3" t="s">
        <v>114</v>
      </c>
      <c r="E203" s="3" t="s">
        <v>123</v>
      </c>
      <c r="F203" s="3" t="s">
        <v>134</v>
      </c>
      <c r="G203" s="4" t="s">
        <v>160</v>
      </c>
      <c r="H203" s="39"/>
      <c r="I203" s="43"/>
      <c r="J203" s="39"/>
      <c r="K203" s="23">
        <f t="shared" si="4"/>
        <v>0</v>
      </c>
    </row>
    <row r="204" spans="1:11" x14ac:dyDescent="0.25">
      <c r="A204" s="71"/>
      <c r="B204" s="9"/>
      <c r="C204" s="11"/>
      <c r="D204" s="9"/>
      <c r="E204" s="9"/>
      <c r="F204" s="9"/>
      <c r="G204" s="12"/>
      <c r="H204" s="93" t="s">
        <v>157</v>
      </c>
      <c r="I204" s="123"/>
      <c r="J204" s="94"/>
      <c r="K204" s="24">
        <f>SUM(K196:K203)</f>
        <v>0</v>
      </c>
    </row>
    <row r="205" spans="1:11" x14ac:dyDescent="0.25">
      <c r="A205" s="68" t="s">
        <v>398</v>
      </c>
      <c r="B205" s="3">
        <v>169</v>
      </c>
      <c r="C205" s="7" t="s">
        <v>399</v>
      </c>
      <c r="D205" s="3" t="s">
        <v>114</v>
      </c>
      <c r="E205" s="3" t="s">
        <v>115</v>
      </c>
      <c r="F205" s="3" t="s">
        <v>111</v>
      </c>
      <c r="G205" s="4" t="s">
        <v>116</v>
      </c>
      <c r="H205" s="70" t="s">
        <v>117</v>
      </c>
      <c r="I205" s="43"/>
      <c r="J205" s="39"/>
      <c r="K205" s="23">
        <f t="shared" ref="K205:K206" si="5">J205</f>
        <v>0</v>
      </c>
    </row>
    <row r="206" spans="1:11" x14ac:dyDescent="0.25">
      <c r="A206" s="68" t="s">
        <v>398</v>
      </c>
      <c r="B206" s="3">
        <v>170</v>
      </c>
      <c r="C206" s="7" t="s">
        <v>400</v>
      </c>
      <c r="D206" s="3" t="s">
        <v>114</v>
      </c>
      <c r="E206" s="3" t="s">
        <v>115</v>
      </c>
      <c r="F206" s="3" t="s">
        <v>111</v>
      </c>
      <c r="G206" s="4" t="s">
        <v>116</v>
      </c>
      <c r="H206" s="70" t="s">
        <v>117</v>
      </c>
      <c r="I206" s="43"/>
      <c r="J206" s="39"/>
      <c r="K206" s="23">
        <f t="shared" si="5"/>
        <v>0</v>
      </c>
    </row>
    <row r="207" spans="1:11" x14ac:dyDescent="0.25">
      <c r="A207" s="68" t="s">
        <v>398</v>
      </c>
      <c r="B207" s="3">
        <v>171</v>
      </c>
      <c r="C207" s="7" t="s">
        <v>401</v>
      </c>
      <c r="D207" s="3" t="s">
        <v>114</v>
      </c>
      <c r="E207" s="3" t="s">
        <v>110</v>
      </c>
      <c r="F207" s="3" t="s">
        <v>111</v>
      </c>
      <c r="G207" s="4" t="s">
        <v>402</v>
      </c>
      <c r="H207" s="39"/>
      <c r="I207" s="44"/>
      <c r="J207" s="39"/>
      <c r="K207" s="23">
        <f t="shared" si="4"/>
        <v>0</v>
      </c>
    </row>
    <row r="208" spans="1:11" x14ac:dyDescent="0.25">
      <c r="A208" s="68" t="s">
        <v>398</v>
      </c>
      <c r="B208" s="3">
        <v>172</v>
      </c>
      <c r="C208" s="7" t="s">
        <v>403</v>
      </c>
      <c r="D208" s="3" t="s">
        <v>114</v>
      </c>
      <c r="E208" s="3" t="s">
        <v>110</v>
      </c>
      <c r="F208" s="3" t="s">
        <v>131</v>
      </c>
      <c r="G208" s="4" t="s">
        <v>129</v>
      </c>
      <c r="H208" s="41"/>
      <c r="I208" s="43"/>
      <c r="J208" s="39"/>
      <c r="K208" s="23">
        <f t="shared" si="4"/>
        <v>0</v>
      </c>
    </row>
    <row r="209" spans="1:11" x14ac:dyDescent="0.25">
      <c r="A209" s="68" t="s">
        <v>398</v>
      </c>
      <c r="B209" s="3">
        <v>173</v>
      </c>
      <c r="C209" s="7" t="s">
        <v>404</v>
      </c>
      <c r="D209" s="3" t="s">
        <v>114</v>
      </c>
      <c r="E209" s="3" t="s">
        <v>123</v>
      </c>
      <c r="F209" s="3" t="s">
        <v>111</v>
      </c>
      <c r="G209" s="4" t="s">
        <v>228</v>
      </c>
      <c r="H209" s="39"/>
      <c r="I209" s="43"/>
      <c r="J209" s="39"/>
      <c r="K209" s="23">
        <f t="shared" si="4"/>
        <v>0</v>
      </c>
    </row>
    <row r="210" spans="1:11" x14ac:dyDescent="0.25">
      <c r="A210" s="68" t="s">
        <v>398</v>
      </c>
      <c r="B210" s="3">
        <v>174</v>
      </c>
      <c r="C210" s="7" t="s">
        <v>405</v>
      </c>
      <c r="D210" s="3" t="s">
        <v>114</v>
      </c>
      <c r="E210" s="3" t="s">
        <v>139</v>
      </c>
      <c r="F210" s="3" t="s">
        <v>131</v>
      </c>
      <c r="G210" s="4" t="s">
        <v>116</v>
      </c>
      <c r="H210" s="70" t="s">
        <v>117</v>
      </c>
      <c r="I210" s="43"/>
      <c r="J210" s="39"/>
      <c r="K210" s="23">
        <f t="shared" ref="K210:K211" si="6">J210</f>
        <v>0</v>
      </c>
    </row>
    <row r="211" spans="1:11" x14ac:dyDescent="0.25">
      <c r="A211" s="68" t="s">
        <v>398</v>
      </c>
      <c r="B211" s="3">
        <v>175</v>
      </c>
      <c r="C211" s="7" t="s">
        <v>406</v>
      </c>
      <c r="D211" s="3" t="s">
        <v>114</v>
      </c>
      <c r="E211" s="3" t="s">
        <v>115</v>
      </c>
      <c r="F211" s="3" t="s">
        <v>111</v>
      </c>
      <c r="G211" s="4" t="s">
        <v>116</v>
      </c>
      <c r="H211" s="70" t="s">
        <v>117</v>
      </c>
      <c r="I211" s="43"/>
      <c r="J211" s="39"/>
      <c r="K211" s="23">
        <f t="shared" si="6"/>
        <v>0</v>
      </c>
    </row>
    <row r="212" spans="1:11" x14ac:dyDescent="0.25">
      <c r="A212" s="68" t="s">
        <v>398</v>
      </c>
      <c r="B212" s="3">
        <v>176</v>
      </c>
      <c r="C212" s="7" t="s">
        <v>407</v>
      </c>
      <c r="D212" s="3" t="s">
        <v>114</v>
      </c>
      <c r="E212" s="3" t="s">
        <v>123</v>
      </c>
      <c r="F212" s="3" t="s">
        <v>111</v>
      </c>
      <c r="G212" s="4" t="s">
        <v>160</v>
      </c>
      <c r="H212" s="39"/>
      <c r="I212" s="43"/>
      <c r="J212" s="39"/>
      <c r="K212" s="23">
        <f t="shared" si="4"/>
        <v>0</v>
      </c>
    </row>
    <row r="213" spans="1:11" x14ac:dyDescent="0.25">
      <c r="A213" s="68" t="s">
        <v>398</v>
      </c>
      <c r="B213" s="3">
        <v>177</v>
      </c>
      <c r="C213" s="7" t="s">
        <v>408</v>
      </c>
      <c r="D213" s="3" t="s">
        <v>114</v>
      </c>
      <c r="E213" s="3" t="s">
        <v>123</v>
      </c>
      <c r="F213" s="3" t="s">
        <v>111</v>
      </c>
      <c r="G213" s="4" t="s">
        <v>409</v>
      </c>
      <c r="H213" s="39"/>
      <c r="I213" s="43"/>
      <c r="J213" s="39"/>
      <c r="K213" s="23">
        <f t="shared" si="4"/>
        <v>0</v>
      </c>
    </row>
    <row r="214" spans="1:11" x14ac:dyDescent="0.25">
      <c r="A214" s="68" t="s">
        <v>398</v>
      </c>
      <c r="B214" s="3">
        <v>178</v>
      </c>
      <c r="C214" s="7" t="s">
        <v>410</v>
      </c>
      <c r="D214" s="3" t="s">
        <v>114</v>
      </c>
      <c r="E214" s="3" t="s">
        <v>411</v>
      </c>
      <c r="F214" s="3" t="s">
        <v>200</v>
      </c>
      <c r="G214" s="4" t="s">
        <v>412</v>
      </c>
      <c r="H214" s="39"/>
      <c r="I214" s="43"/>
      <c r="J214" s="39"/>
      <c r="K214" s="23">
        <f t="shared" si="4"/>
        <v>0</v>
      </c>
    </row>
    <row r="215" spans="1:11" x14ac:dyDescent="0.25">
      <c r="A215" s="68" t="s">
        <v>398</v>
      </c>
      <c r="B215" s="3">
        <v>179</v>
      </c>
      <c r="C215" t="s">
        <v>413</v>
      </c>
      <c r="D215" s="3" t="s">
        <v>148</v>
      </c>
      <c r="E215" s="3" t="s">
        <v>231</v>
      </c>
      <c r="F215" s="3" t="s">
        <v>120</v>
      </c>
      <c r="G215" s="4" t="s">
        <v>414</v>
      </c>
      <c r="H215" s="39"/>
      <c r="I215" s="43"/>
      <c r="J215" s="39"/>
      <c r="K215" s="23">
        <f t="shared" si="4"/>
        <v>0</v>
      </c>
    </row>
    <row r="216" spans="1:11" x14ac:dyDescent="0.25">
      <c r="A216" s="68" t="s">
        <v>398</v>
      </c>
      <c r="B216" s="3">
        <v>180</v>
      </c>
      <c r="C216" s="7" t="s">
        <v>415</v>
      </c>
      <c r="D216" s="3" t="s">
        <v>114</v>
      </c>
      <c r="E216" s="3" t="s">
        <v>115</v>
      </c>
      <c r="F216" s="3" t="s">
        <v>134</v>
      </c>
      <c r="G216" s="4" t="s">
        <v>116</v>
      </c>
      <c r="H216" s="70" t="s">
        <v>117</v>
      </c>
      <c r="I216" s="43"/>
      <c r="J216" s="39"/>
      <c r="K216" s="23">
        <f>J216</f>
        <v>0</v>
      </c>
    </row>
    <row r="217" spans="1:11" x14ac:dyDescent="0.25">
      <c r="A217" s="68" t="s">
        <v>398</v>
      </c>
      <c r="B217" s="3">
        <v>181</v>
      </c>
      <c r="C217" s="7" t="s">
        <v>416</v>
      </c>
      <c r="D217" s="3" t="s">
        <v>114</v>
      </c>
      <c r="E217" s="3" t="s">
        <v>133</v>
      </c>
      <c r="F217" s="3" t="s">
        <v>134</v>
      </c>
      <c r="G217" s="4" t="s">
        <v>135</v>
      </c>
      <c r="H217" s="39"/>
      <c r="I217" s="43"/>
      <c r="J217" s="39"/>
      <c r="K217" s="23">
        <f t="shared" si="4"/>
        <v>0</v>
      </c>
    </row>
    <row r="218" spans="1:11" x14ac:dyDescent="0.25">
      <c r="A218" s="68" t="s">
        <v>398</v>
      </c>
      <c r="B218" s="3">
        <v>182</v>
      </c>
      <c r="C218" s="7" t="s">
        <v>417</v>
      </c>
      <c r="D218" s="3" t="s">
        <v>114</v>
      </c>
      <c r="E218" s="3" t="s">
        <v>139</v>
      </c>
      <c r="F218" s="3" t="s">
        <v>111</v>
      </c>
      <c r="G218" s="4" t="s">
        <v>116</v>
      </c>
      <c r="H218" s="70" t="s">
        <v>117</v>
      </c>
      <c r="I218" s="43"/>
      <c r="J218" s="39"/>
      <c r="K218" s="23">
        <f>J218</f>
        <v>0</v>
      </c>
    </row>
    <row r="219" spans="1:11" x14ac:dyDescent="0.25">
      <c r="A219" s="68" t="s">
        <v>398</v>
      </c>
      <c r="B219" s="3">
        <v>183</v>
      </c>
      <c r="C219" s="7" t="s">
        <v>418</v>
      </c>
      <c r="D219" s="3" t="s">
        <v>114</v>
      </c>
      <c r="E219" s="3" t="s">
        <v>110</v>
      </c>
      <c r="F219" s="3" t="s">
        <v>111</v>
      </c>
      <c r="G219" s="4" t="s">
        <v>419</v>
      </c>
      <c r="H219" s="39"/>
      <c r="I219" s="43"/>
      <c r="J219" s="39"/>
      <c r="K219" s="23">
        <f t="shared" si="4"/>
        <v>0</v>
      </c>
    </row>
    <row r="220" spans="1:11" x14ac:dyDescent="0.25">
      <c r="A220" s="68" t="s">
        <v>398</v>
      </c>
      <c r="B220" s="3">
        <v>184</v>
      </c>
      <c r="C220" s="7" t="s">
        <v>420</v>
      </c>
      <c r="D220" s="3" t="s">
        <v>114</v>
      </c>
      <c r="E220" s="3" t="s">
        <v>123</v>
      </c>
      <c r="F220" s="3" t="s">
        <v>134</v>
      </c>
      <c r="G220" s="4" t="s">
        <v>135</v>
      </c>
      <c r="H220" s="39"/>
      <c r="I220" s="43"/>
      <c r="J220" s="39"/>
      <c r="K220" s="23">
        <f t="shared" si="4"/>
        <v>0</v>
      </c>
    </row>
    <row r="221" spans="1:11" x14ac:dyDescent="0.25">
      <c r="A221" s="71"/>
      <c r="B221" s="9"/>
      <c r="C221" s="11"/>
      <c r="D221" s="9"/>
      <c r="E221" s="9"/>
      <c r="F221" s="9"/>
      <c r="G221" s="12"/>
      <c r="H221" s="93" t="s">
        <v>157</v>
      </c>
      <c r="I221" s="123"/>
      <c r="J221" s="94"/>
      <c r="K221" s="24">
        <f>SUM(K205:K220)</f>
        <v>0</v>
      </c>
    </row>
    <row r="222" spans="1:11" x14ac:dyDescent="0.25">
      <c r="A222" s="68" t="s">
        <v>421</v>
      </c>
      <c r="B222" s="3">
        <v>185</v>
      </c>
      <c r="C222" s="7" t="s">
        <v>422</v>
      </c>
      <c r="D222" s="3" t="s">
        <v>109</v>
      </c>
      <c r="E222" s="3" t="s">
        <v>139</v>
      </c>
      <c r="F222" s="3" t="s">
        <v>111</v>
      </c>
      <c r="G222" s="4" t="s">
        <v>116</v>
      </c>
      <c r="H222" s="70" t="s">
        <v>117</v>
      </c>
      <c r="I222" s="43"/>
      <c r="J222" s="39"/>
      <c r="K222" s="23">
        <f>J222</f>
        <v>0</v>
      </c>
    </row>
    <row r="223" spans="1:11" x14ac:dyDescent="0.25">
      <c r="A223" s="68" t="s">
        <v>421</v>
      </c>
      <c r="B223" s="3">
        <v>186</v>
      </c>
      <c r="C223" s="7" t="s">
        <v>423</v>
      </c>
      <c r="D223" s="3" t="s">
        <v>109</v>
      </c>
      <c r="E223" s="3" t="s">
        <v>133</v>
      </c>
      <c r="F223" s="3" t="s">
        <v>128</v>
      </c>
      <c r="G223" s="4" t="s">
        <v>155</v>
      </c>
      <c r="H223" s="39"/>
      <c r="I223" s="43"/>
      <c r="J223" s="39"/>
      <c r="K223" s="23">
        <f t="shared" si="4"/>
        <v>0</v>
      </c>
    </row>
    <row r="224" spans="1:11" x14ac:dyDescent="0.25">
      <c r="A224" s="68" t="s">
        <v>421</v>
      </c>
      <c r="B224" s="3">
        <v>187</v>
      </c>
      <c r="C224" s="7" t="s">
        <v>424</v>
      </c>
      <c r="D224" s="3" t="s">
        <v>109</v>
      </c>
      <c r="E224" s="3" t="s">
        <v>115</v>
      </c>
      <c r="F224" s="3" t="s">
        <v>111</v>
      </c>
      <c r="G224" s="4" t="s">
        <v>116</v>
      </c>
      <c r="H224" s="70" t="s">
        <v>117</v>
      </c>
      <c r="I224" s="43"/>
      <c r="J224" s="39"/>
      <c r="K224" s="23">
        <f>J224</f>
        <v>0</v>
      </c>
    </row>
    <row r="225" spans="1:11" x14ac:dyDescent="0.25">
      <c r="A225" s="68" t="s">
        <v>421</v>
      </c>
      <c r="B225" s="3">
        <v>188</v>
      </c>
      <c r="C225" s="7" t="s">
        <v>425</v>
      </c>
      <c r="D225" s="3" t="s">
        <v>109</v>
      </c>
      <c r="E225" s="3" t="s">
        <v>110</v>
      </c>
      <c r="F225" s="3" t="s">
        <v>111</v>
      </c>
      <c r="G225" s="4" t="s">
        <v>189</v>
      </c>
      <c r="H225" s="39"/>
      <c r="I225" s="43"/>
      <c r="J225" s="39"/>
      <c r="K225" s="23">
        <f t="shared" si="4"/>
        <v>0</v>
      </c>
    </row>
    <row r="226" spans="1:11" x14ac:dyDescent="0.25">
      <c r="A226" s="68" t="s">
        <v>421</v>
      </c>
      <c r="B226" s="3">
        <v>189</v>
      </c>
      <c r="C226" s="7" t="s">
        <v>426</v>
      </c>
      <c r="D226" s="3" t="s">
        <v>109</v>
      </c>
      <c r="E226" s="3" t="s">
        <v>133</v>
      </c>
      <c r="F226" s="3" t="s">
        <v>134</v>
      </c>
      <c r="G226" s="4" t="s">
        <v>112</v>
      </c>
      <c r="H226" s="39"/>
      <c r="I226" s="43"/>
      <c r="J226" s="39"/>
      <c r="K226" s="23">
        <f t="shared" si="4"/>
        <v>0</v>
      </c>
    </row>
    <row r="227" spans="1:11" x14ac:dyDescent="0.25">
      <c r="A227" s="68" t="s">
        <v>421</v>
      </c>
      <c r="B227" s="3">
        <v>190</v>
      </c>
      <c r="C227" s="7" t="s">
        <v>427</v>
      </c>
      <c r="D227" s="3" t="s">
        <v>109</v>
      </c>
      <c r="E227" s="3" t="s">
        <v>428</v>
      </c>
      <c r="F227" s="3" t="s">
        <v>111</v>
      </c>
      <c r="G227" s="4" t="s">
        <v>116</v>
      </c>
      <c r="H227" s="70" t="s">
        <v>117</v>
      </c>
      <c r="I227" s="43"/>
      <c r="J227" s="39"/>
      <c r="K227" s="23">
        <f t="shared" ref="K227:K230" si="7">J227</f>
        <v>0</v>
      </c>
    </row>
    <row r="228" spans="1:11" x14ac:dyDescent="0.25">
      <c r="A228" s="68" t="s">
        <v>421</v>
      </c>
      <c r="B228" s="3">
        <v>191</v>
      </c>
      <c r="C228" s="7" t="s">
        <v>429</v>
      </c>
      <c r="D228" s="3" t="s">
        <v>109</v>
      </c>
      <c r="E228" s="3" t="s">
        <v>115</v>
      </c>
      <c r="F228" s="3" t="s">
        <v>111</v>
      </c>
      <c r="G228" s="4" t="s">
        <v>116</v>
      </c>
      <c r="H228" s="70" t="s">
        <v>117</v>
      </c>
      <c r="I228" s="43"/>
      <c r="J228" s="39"/>
      <c r="K228" s="23">
        <f t="shared" si="7"/>
        <v>0</v>
      </c>
    </row>
    <row r="229" spans="1:11" x14ac:dyDescent="0.25">
      <c r="A229" s="68" t="s">
        <v>421</v>
      </c>
      <c r="B229" s="3">
        <v>192</v>
      </c>
      <c r="C229" s="7" t="s">
        <v>430</v>
      </c>
      <c r="D229" s="3" t="s">
        <v>109</v>
      </c>
      <c r="E229" s="3" t="s">
        <v>431</v>
      </c>
      <c r="F229" s="3" t="s">
        <v>111</v>
      </c>
      <c r="G229" s="4" t="s">
        <v>116</v>
      </c>
      <c r="H229" s="70" t="s">
        <v>117</v>
      </c>
      <c r="I229" s="43"/>
      <c r="J229" s="39"/>
      <c r="K229" s="23">
        <f t="shared" si="7"/>
        <v>0</v>
      </c>
    </row>
    <row r="230" spans="1:11" x14ac:dyDescent="0.25">
      <c r="A230" s="68" t="s">
        <v>421</v>
      </c>
      <c r="B230" s="3">
        <v>193</v>
      </c>
      <c r="C230" s="7" t="s">
        <v>432</v>
      </c>
      <c r="D230" s="3" t="s">
        <v>109</v>
      </c>
      <c r="E230" s="3" t="s">
        <v>137</v>
      </c>
      <c r="F230" s="3" t="s">
        <v>134</v>
      </c>
      <c r="G230" s="4" t="s">
        <v>116</v>
      </c>
      <c r="H230" s="70" t="s">
        <v>117</v>
      </c>
      <c r="I230" s="43"/>
      <c r="J230" s="39"/>
      <c r="K230" s="23">
        <f t="shared" si="7"/>
        <v>0</v>
      </c>
    </row>
    <row r="231" spans="1:11" x14ac:dyDescent="0.25">
      <c r="A231" s="68" t="s">
        <v>421</v>
      </c>
      <c r="B231" s="3" t="s">
        <v>433</v>
      </c>
      <c r="C231" s="7" t="s">
        <v>434</v>
      </c>
      <c r="D231" s="3" t="s">
        <v>114</v>
      </c>
      <c r="E231" s="3" t="s">
        <v>162</v>
      </c>
      <c r="F231" s="3" t="s">
        <v>435</v>
      </c>
      <c r="G231" s="4" t="s">
        <v>436</v>
      </c>
      <c r="H231" s="39"/>
      <c r="I231" s="43"/>
      <c r="J231" s="39"/>
      <c r="K231" s="23">
        <f t="shared" si="4"/>
        <v>0</v>
      </c>
    </row>
    <row r="232" spans="1:11" x14ac:dyDescent="0.25">
      <c r="A232" s="68" t="s">
        <v>421</v>
      </c>
      <c r="B232" s="3" t="s">
        <v>433</v>
      </c>
      <c r="C232" s="7" t="s">
        <v>437</v>
      </c>
      <c r="D232" s="3" t="s">
        <v>148</v>
      </c>
      <c r="E232" s="3" t="s">
        <v>119</v>
      </c>
      <c r="F232" s="3" t="s">
        <v>149</v>
      </c>
      <c r="G232" s="4" t="s">
        <v>436</v>
      </c>
      <c r="H232" s="39"/>
      <c r="I232" s="43"/>
      <c r="J232" s="39"/>
      <c r="K232" s="23">
        <f t="shared" si="4"/>
        <v>0</v>
      </c>
    </row>
    <row r="233" spans="1:11" x14ac:dyDescent="0.25">
      <c r="A233" s="68" t="s">
        <v>421</v>
      </c>
      <c r="B233" s="3">
        <v>195</v>
      </c>
      <c r="C233" s="7" t="s">
        <v>438</v>
      </c>
      <c r="D233" s="3" t="s">
        <v>109</v>
      </c>
      <c r="E233" s="3" t="s">
        <v>139</v>
      </c>
      <c r="F233" s="3" t="s">
        <v>111</v>
      </c>
      <c r="G233" s="4" t="s">
        <v>116</v>
      </c>
      <c r="H233" s="70" t="s">
        <v>117</v>
      </c>
      <c r="I233" s="43"/>
      <c r="J233" s="39"/>
      <c r="K233" s="23">
        <f t="shared" ref="K233:K235" si="8">J233</f>
        <v>0</v>
      </c>
    </row>
    <row r="234" spans="1:11" x14ac:dyDescent="0.25">
      <c r="A234" s="68" t="s">
        <v>421</v>
      </c>
      <c r="B234" s="3">
        <v>196</v>
      </c>
      <c r="C234" s="7" t="s">
        <v>439</v>
      </c>
      <c r="D234" s="3" t="s">
        <v>109</v>
      </c>
      <c r="E234" s="3" t="s">
        <v>115</v>
      </c>
      <c r="F234" s="3" t="s">
        <v>111</v>
      </c>
      <c r="G234" s="4" t="s">
        <v>116</v>
      </c>
      <c r="H234" s="70" t="s">
        <v>117</v>
      </c>
      <c r="I234" s="43"/>
      <c r="J234" s="39"/>
      <c r="K234" s="23">
        <f t="shared" si="8"/>
        <v>0</v>
      </c>
    </row>
    <row r="235" spans="1:11" x14ac:dyDescent="0.25">
      <c r="A235" s="68" t="s">
        <v>421</v>
      </c>
      <c r="B235" s="3">
        <v>197</v>
      </c>
      <c r="C235" s="7" t="s">
        <v>440</v>
      </c>
      <c r="D235" s="3" t="s">
        <v>109</v>
      </c>
      <c r="E235" s="3" t="s">
        <v>115</v>
      </c>
      <c r="F235" s="3" t="s">
        <v>111</v>
      </c>
      <c r="G235" s="4" t="s">
        <v>116</v>
      </c>
      <c r="H235" s="70" t="s">
        <v>117</v>
      </c>
      <c r="I235" s="43"/>
      <c r="J235" s="39"/>
      <c r="K235" s="23">
        <f t="shared" si="8"/>
        <v>0</v>
      </c>
    </row>
    <row r="236" spans="1:11" x14ac:dyDescent="0.25">
      <c r="A236" s="68" t="s">
        <v>421</v>
      </c>
      <c r="B236" s="3">
        <v>198</v>
      </c>
      <c r="C236" s="7" t="s">
        <v>441</v>
      </c>
      <c r="D236" s="3" t="s">
        <v>109</v>
      </c>
      <c r="E236" s="3" t="s">
        <v>110</v>
      </c>
      <c r="F236" s="3" t="s">
        <v>111</v>
      </c>
      <c r="G236" s="4" t="s">
        <v>442</v>
      </c>
      <c r="H236" s="39"/>
      <c r="I236" s="43"/>
      <c r="J236" s="39"/>
      <c r="K236" s="23">
        <f t="shared" si="4"/>
        <v>0</v>
      </c>
    </row>
    <row r="237" spans="1:11" x14ac:dyDescent="0.25">
      <c r="A237" s="68" t="s">
        <v>421</v>
      </c>
      <c r="B237" s="3">
        <v>199</v>
      </c>
      <c r="C237" s="7" t="s">
        <v>443</v>
      </c>
      <c r="D237" s="3" t="s">
        <v>109</v>
      </c>
      <c r="E237" s="3" t="s">
        <v>123</v>
      </c>
      <c r="F237" s="3" t="s">
        <v>142</v>
      </c>
      <c r="G237" s="4" t="s">
        <v>272</v>
      </c>
      <c r="H237" s="39"/>
      <c r="I237" s="43"/>
      <c r="J237" s="39"/>
      <c r="K237" s="23">
        <f t="shared" si="4"/>
        <v>0</v>
      </c>
    </row>
    <row r="238" spans="1:11" x14ac:dyDescent="0.25">
      <c r="A238" s="71"/>
      <c r="B238" s="9"/>
      <c r="C238" s="11"/>
      <c r="D238" s="9"/>
      <c r="E238" s="9"/>
      <c r="F238" s="9"/>
      <c r="G238" s="12"/>
      <c r="H238" s="93" t="s">
        <v>157</v>
      </c>
      <c r="I238" s="123"/>
      <c r="J238" s="94"/>
      <c r="K238" s="24">
        <f>SUM(K222:K237)</f>
        <v>0</v>
      </c>
    </row>
    <row r="239" spans="1:11" x14ac:dyDescent="0.25">
      <c r="A239" s="68" t="s">
        <v>444</v>
      </c>
      <c r="B239" s="3">
        <v>200</v>
      </c>
      <c r="C239" s="7" t="s">
        <v>445</v>
      </c>
      <c r="D239" s="3" t="s">
        <v>114</v>
      </c>
      <c r="E239" s="3" t="s">
        <v>119</v>
      </c>
      <c r="F239" s="3" t="s">
        <v>278</v>
      </c>
      <c r="G239" s="4" t="s">
        <v>446</v>
      </c>
      <c r="H239" s="39"/>
      <c r="I239" s="43"/>
      <c r="J239" s="39"/>
      <c r="K239" s="23">
        <f t="shared" si="4"/>
        <v>0</v>
      </c>
    </row>
    <row r="240" spans="1:11" x14ac:dyDescent="0.25">
      <c r="A240" s="68" t="s">
        <v>444</v>
      </c>
      <c r="B240" s="3">
        <v>201</v>
      </c>
      <c r="C240" s="7" t="s">
        <v>447</v>
      </c>
      <c r="D240" s="3" t="s">
        <v>109</v>
      </c>
      <c r="E240" s="3" t="s">
        <v>139</v>
      </c>
      <c r="F240" s="3" t="s">
        <v>131</v>
      </c>
      <c r="G240" s="4" t="s">
        <v>116</v>
      </c>
      <c r="H240" s="70" t="s">
        <v>117</v>
      </c>
      <c r="I240" s="43"/>
      <c r="J240" s="39"/>
      <c r="K240" s="23">
        <f>J240</f>
        <v>0</v>
      </c>
    </row>
    <row r="241" spans="1:11" x14ac:dyDescent="0.25">
      <c r="A241" s="68" t="s">
        <v>444</v>
      </c>
      <c r="B241" s="3">
        <v>202</v>
      </c>
      <c r="C241" s="7" t="s">
        <v>448</v>
      </c>
      <c r="D241" s="3" t="s">
        <v>114</v>
      </c>
      <c r="E241" s="3" t="s">
        <v>110</v>
      </c>
      <c r="F241" s="3" t="s">
        <v>131</v>
      </c>
      <c r="G241" s="4" t="s">
        <v>449</v>
      </c>
      <c r="H241" s="39"/>
      <c r="I241" s="43"/>
      <c r="J241" s="39"/>
      <c r="K241" s="23">
        <f t="shared" si="4"/>
        <v>0</v>
      </c>
    </row>
    <row r="242" spans="1:11" x14ac:dyDescent="0.25">
      <c r="A242" s="68" t="s">
        <v>444</v>
      </c>
      <c r="B242" s="3">
        <v>203</v>
      </c>
      <c r="C242" s="7" t="s">
        <v>450</v>
      </c>
      <c r="D242" s="3" t="s">
        <v>114</v>
      </c>
      <c r="E242" s="3" t="s">
        <v>110</v>
      </c>
      <c r="F242" s="3" t="s">
        <v>111</v>
      </c>
      <c r="G242" s="4" t="s">
        <v>451</v>
      </c>
      <c r="H242" s="39"/>
      <c r="I242" s="43"/>
      <c r="J242" s="39"/>
      <c r="K242" s="23">
        <f t="shared" si="4"/>
        <v>0</v>
      </c>
    </row>
    <row r="243" spans="1:11" x14ac:dyDescent="0.25">
      <c r="A243" s="68" t="s">
        <v>444</v>
      </c>
      <c r="B243" s="3" t="s">
        <v>452</v>
      </c>
      <c r="C243" s="7" t="s">
        <v>453</v>
      </c>
      <c r="D243" s="3" t="s">
        <v>114</v>
      </c>
      <c r="E243" s="3" t="s">
        <v>110</v>
      </c>
      <c r="F243" s="3">
        <v>10</v>
      </c>
      <c r="G243" s="4" t="s">
        <v>454</v>
      </c>
      <c r="H243" s="39"/>
      <c r="I243" s="43"/>
      <c r="J243" s="39"/>
      <c r="K243" s="23">
        <f t="shared" si="4"/>
        <v>0</v>
      </c>
    </row>
    <row r="244" spans="1:11" x14ac:dyDescent="0.25">
      <c r="A244" s="68" t="s">
        <v>444</v>
      </c>
      <c r="B244" s="3" t="s">
        <v>452</v>
      </c>
      <c r="C244" s="7" t="s">
        <v>455</v>
      </c>
      <c r="D244" s="3" t="s">
        <v>148</v>
      </c>
      <c r="E244" s="3" t="s">
        <v>110</v>
      </c>
      <c r="F244" s="3" t="s">
        <v>149</v>
      </c>
      <c r="G244" s="4" t="s">
        <v>454</v>
      </c>
      <c r="H244" s="39"/>
      <c r="I244" s="43"/>
      <c r="J244" s="39"/>
      <c r="K244" s="23">
        <f t="shared" si="4"/>
        <v>0</v>
      </c>
    </row>
    <row r="245" spans="1:11" x14ac:dyDescent="0.25">
      <c r="A245" s="68" t="s">
        <v>444</v>
      </c>
      <c r="B245" s="3" t="s">
        <v>452</v>
      </c>
      <c r="C245" s="7" t="s">
        <v>455</v>
      </c>
      <c r="D245" s="3" t="s">
        <v>150</v>
      </c>
      <c r="E245" s="3" t="s">
        <v>110</v>
      </c>
      <c r="F245" s="3" t="s">
        <v>149</v>
      </c>
      <c r="G245" s="4" t="s">
        <v>454</v>
      </c>
      <c r="H245" s="39"/>
      <c r="I245" s="43"/>
      <c r="J245" s="39"/>
      <c r="K245" s="23">
        <f t="shared" si="4"/>
        <v>0</v>
      </c>
    </row>
    <row r="246" spans="1:11" x14ac:dyDescent="0.25">
      <c r="A246" s="68" t="s">
        <v>444</v>
      </c>
      <c r="B246" s="3" t="s">
        <v>452</v>
      </c>
      <c r="C246" s="7" t="s">
        <v>455</v>
      </c>
      <c r="D246" s="3" t="s">
        <v>151</v>
      </c>
      <c r="E246" s="3" t="s">
        <v>110</v>
      </c>
      <c r="F246" s="3" t="s">
        <v>149</v>
      </c>
      <c r="G246" s="4" t="s">
        <v>454</v>
      </c>
      <c r="H246" s="39"/>
      <c r="I246" s="43"/>
      <c r="J246" s="39"/>
      <c r="K246" s="23">
        <f t="shared" si="4"/>
        <v>0</v>
      </c>
    </row>
    <row r="247" spans="1:11" x14ac:dyDescent="0.25">
      <c r="A247" s="68" t="s">
        <v>444</v>
      </c>
      <c r="B247" s="3">
        <v>205</v>
      </c>
      <c r="C247" s="7" t="s">
        <v>456</v>
      </c>
      <c r="D247" s="3" t="s">
        <v>109</v>
      </c>
      <c r="E247" s="3" t="s">
        <v>139</v>
      </c>
      <c r="F247" s="3" t="s">
        <v>131</v>
      </c>
      <c r="G247" s="4" t="s">
        <v>116</v>
      </c>
      <c r="H247" s="70" t="s">
        <v>117</v>
      </c>
      <c r="I247" s="43"/>
      <c r="J247" s="39"/>
      <c r="K247" s="23">
        <f>J247</f>
        <v>0</v>
      </c>
    </row>
    <row r="248" spans="1:11" x14ac:dyDescent="0.25">
      <c r="A248" s="68" t="s">
        <v>444</v>
      </c>
      <c r="B248" s="3">
        <v>206</v>
      </c>
      <c r="C248" s="7" t="s">
        <v>457</v>
      </c>
      <c r="D248" s="3" t="s">
        <v>114</v>
      </c>
      <c r="E248" s="3" t="s">
        <v>133</v>
      </c>
      <c r="F248" s="3" t="s">
        <v>142</v>
      </c>
      <c r="G248" s="4" t="s">
        <v>121</v>
      </c>
      <c r="H248" s="39"/>
      <c r="I248" s="43"/>
      <c r="J248" s="39"/>
      <c r="K248" s="23">
        <f t="shared" si="4"/>
        <v>0</v>
      </c>
    </row>
    <row r="249" spans="1:11" x14ac:dyDescent="0.25">
      <c r="A249" s="68" t="s">
        <v>444</v>
      </c>
      <c r="B249" s="3">
        <v>207</v>
      </c>
      <c r="C249" s="7" t="s">
        <v>458</v>
      </c>
      <c r="D249" s="3" t="s">
        <v>109</v>
      </c>
      <c r="E249" s="3" t="s">
        <v>115</v>
      </c>
      <c r="F249" s="3" t="s">
        <v>111</v>
      </c>
      <c r="G249" s="4" t="s">
        <v>116</v>
      </c>
      <c r="H249" s="70" t="s">
        <v>117</v>
      </c>
      <c r="I249" s="43"/>
      <c r="J249" s="39"/>
      <c r="K249" s="23">
        <f>J249</f>
        <v>0</v>
      </c>
    </row>
    <row r="250" spans="1:11" x14ac:dyDescent="0.25">
      <c r="A250" s="68" t="s">
        <v>444</v>
      </c>
      <c r="B250" s="3">
        <v>208</v>
      </c>
      <c r="C250" s="7" t="s">
        <v>459</v>
      </c>
      <c r="D250" s="3" t="s">
        <v>114</v>
      </c>
      <c r="E250" s="3" t="s">
        <v>133</v>
      </c>
      <c r="F250" s="3" t="s">
        <v>142</v>
      </c>
      <c r="G250" s="4" t="s">
        <v>135</v>
      </c>
      <c r="H250" s="39"/>
      <c r="I250" s="43"/>
      <c r="J250" s="39"/>
      <c r="K250" s="23">
        <f t="shared" si="4"/>
        <v>0</v>
      </c>
    </row>
    <row r="251" spans="1:11" x14ac:dyDescent="0.25">
      <c r="A251" s="68" t="s">
        <v>444</v>
      </c>
      <c r="B251" s="3">
        <v>209</v>
      </c>
      <c r="C251" s="7" t="s">
        <v>460</v>
      </c>
      <c r="D251" s="3" t="s">
        <v>109</v>
      </c>
      <c r="E251" s="3" t="s">
        <v>123</v>
      </c>
      <c r="F251" s="3" t="s">
        <v>134</v>
      </c>
      <c r="G251" s="4" t="s">
        <v>129</v>
      </c>
      <c r="H251" s="39"/>
      <c r="I251" s="43"/>
      <c r="J251" s="39"/>
      <c r="K251" s="23">
        <f t="shared" si="4"/>
        <v>0</v>
      </c>
    </row>
    <row r="252" spans="1:11" x14ac:dyDescent="0.25">
      <c r="A252" s="68" t="s">
        <v>444</v>
      </c>
      <c r="B252" s="3">
        <v>210</v>
      </c>
      <c r="C252" s="7" t="s">
        <v>461</v>
      </c>
      <c r="D252" s="3" t="s">
        <v>114</v>
      </c>
      <c r="E252" s="3" t="s">
        <v>119</v>
      </c>
      <c r="F252" s="3" t="s">
        <v>296</v>
      </c>
      <c r="G252" s="4" t="s">
        <v>129</v>
      </c>
      <c r="H252" s="39"/>
      <c r="I252" s="43"/>
      <c r="J252" s="39"/>
      <c r="K252" s="23">
        <f t="shared" si="4"/>
        <v>0</v>
      </c>
    </row>
    <row r="253" spans="1:11" x14ac:dyDescent="0.25">
      <c r="A253" s="68" t="s">
        <v>444</v>
      </c>
      <c r="B253" s="3">
        <v>211</v>
      </c>
      <c r="C253" s="7" t="s">
        <v>462</v>
      </c>
      <c r="D253" s="3" t="s">
        <v>114</v>
      </c>
      <c r="E253" s="3" t="s">
        <v>123</v>
      </c>
      <c r="F253" s="3" t="s">
        <v>111</v>
      </c>
      <c r="G253" s="4" t="s">
        <v>463</v>
      </c>
      <c r="H253" s="39"/>
      <c r="I253" s="43"/>
      <c r="J253" s="39"/>
      <c r="K253" s="23">
        <f t="shared" si="4"/>
        <v>0</v>
      </c>
    </row>
    <row r="254" spans="1:11" x14ac:dyDescent="0.25">
      <c r="A254" s="68" t="s">
        <v>444</v>
      </c>
      <c r="B254" s="3">
        <v>212</v>
      </c>
      <c r="C254" s="7" t="s">
        <v>464</v>
      </c>
      <c r="D254" s="3" t="s">
        <v>109</v>
      </c>
      <c r="E254" s="3" t="s">
        <v>139</v>
      </c>
      <c r="F254" s="3" t="s">
        <v>131</v>
      </c>
      <c r="G254" s="4" t="s">
        <v>116</v>
      </c>
      <c r="H254" s="70" t="s">
        <v>117</v>
      </c>
      <c r="I254" s="43"/>
      <c r="J254" s="39"/>
      <c r="K254" s="23">
        <f>J254</f>
        <v>0</v>
      </c>
    </row>
    <row r="255" spans="1:11" x14ac:dyDescent="0.25">
      <c r="A255" s="68" t="s">
        <v>444</v>
      </c>
      <c r="B255" s="3">
        <v>213</v>
      </c>
      <c r="C255" s="7" t="s">
        <v>465</v>
      </c>
      <c r="D255" s="3" t="s">
        <v>114</v>
      </c>
      <c r="E255" s="3" t="s">
        <v>133</v>
      </c>
      <c r="F255" s="3" t="s">
        <v>128</v>
      </c>
      <c r="G255" s="4" t="s">
        <v>394</v>
      </c>
      <c r="H255" s="39"/>
      <c r="I255" s="43"/>
      <c r="J255" s="39"/>
      <c r="K255" s="23">
        <f t="shared" si="4"/>
        <v>0</v>
      </c>
    </row>
    <row r="256" spans="1:11" x14ac:dyDescent="0.25">
      <c r="A256" s="68" t="s">
        <v>444</v>
      </c>
      <c r="B256" s="3">
        <v>214</v>
      </c>
      <c r="C256" s="7" t="s">
        <v>466</v>
      </c>
      <c r="D256" s="3" t="s">
        <v>114</v>
      </c>
      <c r="E256" s="3" t="s">
        <v>123</v>
      </c>
      <c r="F256" s="3" t="s">
        <v>134</v>
      </c>
      <c r="G256" s="4" t="s">
        <v>121</v>
      </c>
      <c r="H256" s="39"/>
      <c r="I256" s="43"/>
      <c r="J256" s="39"/>
      <c r="K256" s="23">
        <f t="shared" si="4"/>
        <v>0</v>
      </c>
    </row>
    <row r="257" spans="1:11" x14ac:dyDescent="0.25">
      <c r="A257" s="71"/>
      <c r="B257" s="9"/>
      <c r="C257" s="11"/>
      <c r="D257" s="9"/>
      <c r="E257" s="9"/>
      <c r="F257" s="9"/>
      <c r="G257" s="12"/>
      <c r="H257" s="93" t="s">
        <v>157</v>
      </c>
      <c r="I257" s="123"/>
      <c r="J257" s="94"/>
      <c r="K257" s="24">
        <f>SUM(K239:K256)</f>
        <v>0</v>
      </c>
    </row>
    <row r="258" spans="1:11" x14ac:dyDescent="0.25">
      <c r="A258" s="68" t="s">
        <v>467</v>
      </c>
      <c r="B258" s="3">
        <v>215</v>
      </c>
      <c r="C258" s="7" t="s">
        <v>468</v>
      </c>
      <c r="D258" s="3" t="s">
        <v>114</v>
      </c>
      <c r="E258" s="3" t="s">
        <v>119</v>
      </c>
      <c r="F258" s="3" t="s">
        <v>469</v>
      </c>
      <c r="G258" s="4" t="s">
        <v>160</v>
      </c>
      <c r="H258" s="39"/>
      <c r="I258" s="43"/>
      <c r="J258" s="39"/>
      <c r="K258" s="23">
        <f>H258+J258</f>
        <v>0</v>
      </c>
    </row>
    <row r="259" spans="1:11" x14ac:dyDescent="0.25">
      <c r="A259" s="71"/>
      <c r="B259" s="9"/>
      <c r="C259" s="11"/>
      <c r="D259" s="9"/>
      <c r="E259" s="9"/>
      <c r="F259" s="9"/>
      <c r="G259" s="12"/>
      <c r="H259" s="93" t="s">
        <v>157</v>
      </c>
      <c r="I259" s="123"/>
      <c r="J259" s="94"/>
      <c r="K259" s="24">
        <f>K258</f>
        <v>0</v>
      </c>
    </row>
    <row r="260" spans="1:11" x14ac:dyDescent="0.25">
      <c r="A260" s="68" t="s">
        <v>470</v>
      </c>
      <c r="B260" s="3">
        <v>216</v>
      </c>
      <c r="C260" s="7" t="s">
        <v>471</v>
      </c>
      <c r="D260" s="3" t="s">
        <v>114</v>
      </c>
      <c r="E260" s="3" t="s">
        <v>123</v>
      </c>
      <c r="F260" s="3" t="s">
        <v>142</v>
      </c>
      <c r="G260" s="4" t="s">
        <v>472</v>
      </c>
      <c r="H260" s="39"/>
      <c r="I260" s="43"/>
      <c r="J260" s="39"/>
      <c r="K260" s="23">
        <f t="shared" si="4"/>
        <v>0</v>
      </c>
    </row>
    <row r="261" spans="1:11" x14ac:dyDescent="0.25">
      <c r="A261" s="68" t="s">
        <v>470</v>
      </c>
      <c r="B261" s="3">
        <v>217</v>
      </c>
      <c r="C261" s="7" t="s">
        <v>473</v>
      </c>
      <c r="D261" s="3" t="s">
        <v>109</v>
      </c>
      <c r="E261" s="3" t="s">
        <v>115</v>
      </c>
      <c r="F261" s="3" t="s">
        <v>111</v>
      </c>
      <c r="G261" s="4" t="s">
        <v>116</v>
      </c>
      <c r="H261" s="70" t="s">
        <v>117</v>
      </c>
      <c r="I261" s="43"/>
      <c r="J261" s="39"/>
      <c r="K261" s="23">
        <f>J261</f>
        <v>0</v>
      </c>
    </row>
    <row r="262" spans="1:11" x14ac:dyDescent="0.25">
      <c r="A262" s="68" t="s">
        <v>470</v>
      </c>
      <c r="B262" s="3">
        <v>218</v>
      </c>
      <c r="C262" s="7" t="s">
        <v>474</v>
      </c>
      <c r="D262" s="3" t="s">
        <v>114</v>
      </c>
      <c r="E262" s="3" t="s">
        <v>353</v>
      </c>
      <c r="F262" s="3" t="s">
        <v>163</v>
      </c>
      <c r="G262" s="4" t="s">
        <v>235</v>
      </c>
      <c r="H262" s="39"/>
      <c r="I262" s="43"/>
      <c r="J262" s="39"/>
      <c r="K262" s="23">
        <f>H262+J262</f>
        <v>0</v>
      </c>
    </row>
    <row r="263" spans="1:11" x14ac:dyDescent="0.25">
      <c r="A263" s="68" t="s">
        <v>470</v>
      </c>
      <c r="B263" s="3">
        <v>219</v>
      </c>
      <c r="C263" s="7" t="s">
        <v>475</v>
      </c>
      <c r="D263" s="3" t="s">
        <v>114</v>
      </c>
      <c r="E263" s="3" t="s">
        <v>110</v>
      </c>
      <c r="F263" s="3" t="s">
        <v>111</v>
      </c>
      <c r="G263" s="4" t="s">
        <v>135</v>
      </c>
      <c r="H263" s="39"/>
      <c r="I263" s="43"/>
      <c r="J263" s="39"/>
      <c r="K263" s="23">
        <f t="shared" ref="K263:K295" si="9">H263+J263</f>
        <v>0</v>
      </c>
    </row>
    <row r="264" spans="1:11" x14ac:dyDescent="0.25">
      <c r="A264" s="68" t="s">
        <v>470</v>
      </c>
      <c r="B264" s="3">
        <v>220</v>
      </c>
      <c r="C264" s="7" t="s">
        <v>476</v>
      </c>
      <c r="D264" s="3" t="s">
        <v>109</v>
      </c>
      <c r="E264" s="3" t="s">
        <v>110</v>
      </c>
      <c r="F264" s="3" t="s">
        <v>111</v>
      </c>
      <c r="G264" s="4" t="s">
        <v>180</v>
      </c>
      <c r="H264" s="39"/>
      <c r="I264" s="43"/>
      <c r="J264" s="39"/>
      <c r="K264" s="23">
        <f t="shared" si="9"/>
        <v>0</v>
      </c>
    </row>
    <row r="265" spans="1:11" x14ac:dyDescent="0.25">
      <c r="A265" s="71"/>
      <c r="B265" s="9"/>
      <c r="C265" s="11"/>
      <c r="D265" s="9"/>
      <c r="E265" s="9"/>
      <c r="F265" s="9"/>
      <c r="G265" s="12"/>
      <c r="H265" s="93" t="s">
        <v>157</v>
      </c>
      <c r="I265" s="123"/>
      <c r="J265" s="94"/>
      <c r="K265" s="24">
        <f>SUM(K260:K264)</f>
        <v>0</v>
      </c>
    </row>
    <row r="266" spans="1:11" x14ac:dyDescent="0.25">
      <c r="A266" s="68" t="s">
        <v>477</v>
      </c>
      <c r="B266" s="3">
        <v>221</v>
      </c>
      <c r="C266" s="7" t="s">
        <v>478</v>
      </c>
      <c r="D266" s="3" t="s">
        <v>114</v>
      </c>
      <c r="E266" s="3" t="s">
        <v>115</v>
      </c>
      <c r="F266" s="3" t="s">
        <v>111</v>
      </c>
      <c r="G266" s="4" t="s">
        <v>116</v>
      </c>
      <c r="H266" s="70" t="s">
        <v>117</v>
      </c>
      <c r="I266" s="43"/>
      <c r="J266" s="39"/>
      <c r="K266" s="23">
        <f t="shared" ref="K266:K269" si="10">J266</f>
        <v>0</v>
      </c>
    </row>
    <row r="267" spans="1:11" x14ac:dyDescent="0.25">
      <c r="A267" s="68" t="s">
        <v>477</v>
      </c>
      <c r="B267" s="3">
        <v>222</v>
      </c>
      <c r="C267" s="7" t="s">
        <v>479</v>
      </c>
      <c r="D267" s="3" t="s">
        <v>114</v>
      </c>
      <c r="E267" s="3" t="s">
        <v>115</v>
      </c>
      <c r="F267" s="3" t="s">
        <v>111</v>
      </c>
      <c r="G267" s="4" t="s">
        <v>116</v>
      </c>
      <c r="H267" s="70" t="s">
        <v>117</v>
      </c>
      <c r="I267" s="43"/>
      <c r="J267" s="39"/>
      <c r="K267" s="23">
        <f t="shared" si="10"/>
        <v>0</v>
      </c>
    </row>
    <row r="268" spans="1:11" x14ac:dyDescent="0.25">
      <c r="A268" s="68" t="s">
        <v>477</v>
      </c>
      <c r="B268" s="3">
        <v>223</v>
      </c>
      <c r="C268" s="7" t="s">
        <v>480</v>
      </c>
      <c r="D268" s="3" t="s">
        <v>114</v>
      </c>
      <c r="E268" s="3" t="s">
        <v>115</v>
      </c>
      <c r="F268" s="3" t="s">
        <v>111</v>
      </c>
      <c r="G268" s="4" t="s">
        <v>116</v>
      </c>
      <c r="H268" s="70" t="s">
        <v>117</v>
      </c>
      <c r="I268" s="43"/>
      <c r="J268" s="39"/>
      <c r="K268" s="23">
        <f t="shared" si="10"/>
        <v>0</v>
      </c>
    </row>
    <row r="269" spans="1:11" x14ac:dyDescent="0.25">
      <c r="A269" s="68" t="s">
        <v>477</v>
      </c>
      <c r="B269" s="3">
        <v>224</v>
      </c>
      <c r="C269" s="7" t="s">
        <v>481</v>
      </c>
      <c r="D269" s="3" t="s">
        <v>114</v>
      </c>
      <c r="E269" s="3" t="s">
        <v>137</v>
      </c>
      <c r="F269" s="3" t="s">
        <v>134</v>
      </c>
      <c r="G269" s="4" t="s">
        <v>116</v>
      </c>
      <c r="H269" s="70" t="s">
        <v>117</v>
      </c>
      <c r="I269" s="43"/>
      <c r="J269" s="39"/>
      <c r="K269" s="23">
        <f t="shared" si="10"/>
        <v>0</v>
      </c>
    </row>
    <row r="270" spans="1:11" x14ac:dyDescent="0.25">
      <c r="A270" s="68" t="s">
        <v>477</v>
      </c>
      <c r="B270" s="3">
        <v>225</v>
      </c>
      <c r="C270" s="7" t="s">
        <v>482</v>
      </c>
      <c r="D270" s="3" t="s">
        <v>114</v>
      </c>
      <c r="E270" s="3" t="s">
        <v>119</v>
      </c>
      <c r="F270" s="3" t="s">
        <v>142</v>
      </c>
      <c r="G270" s="4" t="s">
        <v>483</v>
      </c>
      <c r="H270" s="40"/>
      <c r="I270" s="43"/>
      <c r="J270" s="39"/>
      <c r="K270" s="23">
        <f t="shared" si="9"/>
        <v>0</v>
      </c>
    </row>
    <row r="271" spans="1:11" x14ac:dyDescent="0.25">
      <c r="A271" s="68" t="s">
        <v>477</v>
      </c>
      <c r="B271" s="3">
        <v>226</v>
      </c>
      <c r="C271" s="7" t="s">
        <v>484</v>
      </c>
      <c r="D271" s="3" t="s">
        <v>114</v>
      </c>
      <c r="E271" s="3" t="s">
        <v>123</v>
      </c>
      <c r="F271" s="3" t="s">
        <v>128</v>
      </c>
      <c r="G271" s="4" t="s">
        <v>485</v>
      </c>
      <c r="H271" s="39"/>
      <c r="I271" s="44"/>
      <c r="J271" s="39"/>
      <c r="K271" s="23">
        <f t="shared" si="9"/>
        <v>0</v>
      </c>
    </row>
    <row r="272" spans="1:11" x14ac:dyDescent="0.25">
      <c r="A272" s="68" t="s">
        <v>477</v>
      </c>
      <c r="B272" s="3">
        <v>227</v>
      </c>
      <c r="C272" s="7" t="s">
        <v>486</v>
      </c>
      <c r="D272" s="3" t="s">
        <v>114</v>
      </c>
      <c r="E272" s="3" t="s">
        <v>123</v>
      </c>
      <c r="F272" s="3" t="s">
        <v>111</v>
      </c>
      <c r="G272" s="4" t="s">
        <v>485</v>
      </c>
      <c r="H272" s="39"/>
      <c r="I272" s="44"/>
      <c r="J272" s="39"/>
      <c r="K272" s="23">
        <f t="shared" si="9"/>
        <v>0</v>
      </c>
    </row>
    <row r="273" spans="1:11" x14ac:dyDescent="0.25">
      <c r="A273" s="68" t="s">
        <v>477</v>
      </c>
      <c r="B273" s="3">
        <v>228</v>
      </c>
      <c r="C273" s="7" t="s">
        <v>487</v>
      </c>
      <c r="D273" s="3" t="s">
        <v>114</v>
      </c>
      <c r="E273" s="3" t="s">
        <v>115</v>
      </c>
      <c r="F273" s="3" t="s">
        <v>111</v>
      </c>
      <c r="G273" s="4" t="s">
        <v>116</v>
      </c>
      <c r="H273" s="70" t="s">
        <v>117</v>
      </c>
      <c r="I273" s="43"/>
      <c r="J273" s="39"/>
      <c r="K273" s="23">
        <f>J273</f>
        <v>0</v>
      </c>
    </row>
    <row r="274" spans="1:11" x14ac:dyDescent="0.25">
      <c r="A274" s="71"/>
      <c r="B274" s="9"/>
      <c r="C274" s="11"/>
      <c r="D274" s="9"/>
      <c r="E274" s="9"/>
      <c r="F274" s="9"/>
      <c r="G274" s="12"/>
      <c r="H274" s="93" t="s">
        <v>157</v>
      </c>
      <c r="I274" s="123"/>
      <c r="J274" s="94"/>
      <c r="K274" s="24">
        <f>SUM(K266:K273)</f>
        <v>0</v>
      </c>
    </row>
    <row r="275" spans="1:11" x14ac:dyDescent="0.25">
      <c r="A275" s="68" t="s">
        <v>488</v>
      </c>
      <c r="B275" s="3">
        <v>229</v>
      </c>
      <c r="C275" s="7" t="s">
        <v>489</v>
      </c>
      <c r="D275" s="3" t="s">
        <v>114</v>
      </c>
      <c r="E275" s="3" t="s">
        <v>123</v>
      </c>
      <c r="F275" s="3" t="s">
        <v>111</v>
      </c>
      <c r="G275" s="4" t="s">
        <v>129</v>
      </c>
      <c r="H275" s="39"/>
      <c r="I275" s="43"/>
      <c r="J275" s="39"/>
      <c r="K275" s="23">
        <f t="shared" si="9"/>
        <v>0</v>
      </c>
    </row>
    <row r="276" spans="1:11" x14ac:dyDescent="0.25">
      <c r="A276" s="68" t="s">
        <v>488</v>
      </c>
      <c r="B276" s="3">
        <v>230</v>
      </c>
      <c r="C276" s="7" t="s">
        <v>490</v>
      </c>
      <c r="D276" s="3" t="s">
        <v>114</v>
      </c>
      <c r="E276" s="3" t="s">
        <v>123</v>
      </c>
      <c r="F276" s="3" t="s">
        <v>111</v>
      </c>
      <c r="G276" s="4" t="s">
        <v>129</v>
      </c>
      <c r="H276" s="39"/>
      <c r="I276" s="43"/>
      <c r="J276" s="39"/>
      <c r="K276" s="23">
        <f t="shared" si="9"/>
        <v>0</v>
      </c>
    </row>
    <row r="277" spans="1:11" x14ac:dyDescent="0.25">
      <c r="A277" s="68" t="s">
        <v>488</v>
      </c>
      <c r="B277" s="3">
        <v>231</v>
      </c>
      <c r="C277" s="7" t="s">
        <v>491</v>
      </c>
      <c r="D277" s="3" t="s">
        <v>114</v>
      </c>
      <c r="E277" s="3" t="s">
        <v>123</v>
      </c>
      <c r="F277" s="3" t="s">
        <v>134</v>
      </c>
      <c r="G277" s="4" t="s">
        <v>129</v>
      </c>
      <c r="H277" s="39"/>
      <c r="I277" s="43"/>
      <c r="J277" s="39"/>
      <c r="K277" s="23">
        <f t="shared" si="9"/>
        <v>0</v>
      </c>
    </row>
    <row r="278" spans="1:11" x14ac:dyDescent="0.25">
      <c r="A278" s="68" t="s">
        <v>488</v>
      </c>
      <c r="B278" s="3">
        <v>232</v>
      </c>
      <c r="C278" s="7" t="s">
        <v>492</v>
      </c>
      <c r="D278" s="3" t="s">
        <v>114</v>
      </c>
      <c r="E278" s="3" t="s">
        <v>133</v>
      </c>
      <c r="F278" s="3" t="s">
        <v>134</v>
      </c>
      <c r="G278" s="4" t="s">
        <v>446</v>
      </c>
      <c r="H278" s="39"/>
      <c r="I278" s="43"/>
      <c r="J278" s="39"/>
      <c r="K278" s="23">
        <f t="shared" si="9"/>
        <v>0</v>
      </c>
    </row>
    <row r="279" spans="1:11" x14ac:dyDescent="0.25">
      <c r="A279" s="68" t="s">
        <v>488</v>
      </c>
      <c r="B279" s="3">
        <v>233</v>
      </c>
      <c r="C279" s="7" t="s">
        <v>493</v>
      </c>
      <c r="D279" s="3" t="s">
        <v>114</v>
      </c>
      <c r="E279" s="3" t="s">
        <v>123</v>
      </c>
      <c r="F279" s="3" t="s">
        <v>163</v>
      </c>
      <c r="G279" s="4" t="s">
        <v>129</v>
      </c>
      <c r="H279" s="39"/>
      <c r="I279" s="43"/>
      <c r="J279" s="39"/>
      <c r="K279" s="23">
        <f>H279+J279</f>
        <v>0</v>
      </c>
    </row>
    <row r="280" spans="1:11" x14ac:dyDescent="0.25">
      <c r="A280" s="68" t="s">
        <v>488</v>
      </c>
      <c r="B280" s="3">
        <v>234</v>
      </c>
      <c r="C280" s="7" t="s">
        <v>494</v>
      </c>
      <c r="D280" s="3" t="s">
        <v>114</v>
      </c>
      <c r="E280" s="3" t="s">
        <v>139</v>
      </c>
      <c r="F280" s="3" t="s">
        <v>131</v>
      </c>
      <c r="G280" s="4" t="s">
        <v>116</v>
      </c>
      <c r="H280" s="70" t="s">
        <v>117</v>
      </c>
      <c r="I280" s="43"/>
      <c r="J280" s="39"/>
      <c r="K280" s="23">
        <f>J280</f>
        <v>0</v>
      </c>
    </row>
    <row r="281" spans="1:11" x14ac:dyDescent="0.25">
      <c r="A281" s="68" t="s">
        <v>488</v>
      </c>
      <c r="B281" s="3">
        <v>235</v>
      </c>
      <c r="C281" s="7" t="s">
        <v>495</v>
      </c>
      <c r="D281" s="3" t="s">
        <v>114</v>
      </c>
      <c r="E281" s="3" t="s">
        <v>133</v>
      </c>
      <c r="F281" s="3" t="s">
        <v>142</v>
      </c>
      <c r="G281" s="4" t="s">
        <v>129</v>
      </c>
      <c r="H281" s="39"/>
      <c r="I281" s="43"/>
      <c r="J281" s="39"/>
      <c r="K281" s="23">
        <f t="shared" si="9"/>
        <v>0</v>
      </c>
    </row>
    <row r="282" spans="1:11" x14ac:dyDescent="0.25">
      <c r="A282" s="68" t="s">
        <v>488</v>
      </c>
      <c r="B282" s="3">
        <v>236</v>
      </c>
      <c r="C282" s="7" t="s">
        <v>496</v>
      </c>
      <c r="D282" s="3" t="s">
        <v>114</v>
      </c>
      <c r="E282" s="3" t="s">
        <v>139</v>
      </c>
      <c r="F282" s="3" t="s">
        <v>131</v>
      </c>
      <c r="G282" s="4" t="s">
        <v>116</v>
      </c>
      <c r="H282" s="70" t="s">
        <v>117</v>
      </c>
      <c r="I282" s="43"/>
      <c r="J282" s="39"/>
      <c r="K282" s="23">
        <f>J282</f>
        <v>0</v>
      </c>
    </row>
    <row r="283" spans="1:11" x14ac:dyDescent="0.25">
      <c r="A283" s="68" t="s">
        <v>488</v>
      </c>
      <c r="B283" s="3">
        <v>237</v>
      </c>
      <c r="C283" s="7" t="s">
        <v>497</v>
      </c>
      <c r="D283" s="3" t="s">
        <v>114</v>
      </c>
      <c r="E283" s="3" t="s">
        <v>139</v>
      </c>
      <c r="F283" s="3" t="s">
        <v>131</v>
      </c>
      <c r="G283" s="4" t="s">
        <v>116</v>
      </c>
      <c r="H283" s="70" t="s">
        <v>117</v>
      </c>
      <c r="I283" s="43"/>
      <c r="J283" s="39"/>
      <c r="K283" s="23">
        <f>J283</f>
        <v>0</v>
      </c>
    </row>
    <row r="284" spans="1:11" x14ac:dyDescent="0.25">
      <c r="A284" s="68" t="s">
        <v>488</v>
      </c>
      <c r="B284" s="3">
        <v>238</v>
      </c>
      <c r="C284" s="7" t="s">
        <v>498</v>
      </c>
      <c r="D284" s="3" t="s">
        <v>114</v>
      </c>
      <c r="E284" s="3" t="s">
        <v>133</v>
      </c>
      <c r="F284" s="3" t="s">
        <v>142</v>
      </c>
      <c r="G284" s="4" t="s">
        <v>249</v>
      </c>
      <c r="H284" s="39"/>
      <c r="I284" s="43"/>
      <c r="J284" s="39"/>
      <c r="K284" s="23">
        <f t="shared" si="9"/>
        <v>0</v>
      </c>
    </row>
    <row r="285" spans="1:11" x14ac:dyDescent="0.25">
      <c r="A285" s="68" t="s">
        <v>488</v>
      </c>
      <c r="B285" s="3">
        <v>239</v>
      </c>
      <c r="C285" s="7" t="s">
        <v>499</v>
      </c>
      <c r="D285" s="3" t="s">
        <v>114</v>
      </c>
      <c r="E285" s="3" t="s">
        <v>123</v>
      </c>
      <c r="F285" s="3" t="s">
        <v>120</v>
      </c>
      <c r="G285" s="4" t="s">
        <v>112</v>
      </c>
      <c r="H285" s="39"/>
      <c r="I285" s="43"/>
      <c r="J285" s="39"/>
      <c r="K285" s="23">
        <f t="shared" si="9"/>
        <v>0</v>
      </c>
    </row>
    <row r="286" spans="1:11" x14ac:dyDescent="0.25">
      <c r="A286" s="68" t="s">
        <v>488</v>
      </c>
      <c r="B286" s="3">
        <v>240</v>
      </c>
      <c r="C286" s="7" t="s">
        <v>500</v>
      </c>
      <c r="D286" s="3" t="s">
        <v>114</v>
      </c>
      <c r="E286" s="3" t="s">
        <v>110</v>
      </c>
      <c r="F286" s="3" t="s">
        <v>111</v>
      </c>
      <c r="G286" s="4" t="s">
        <v>135</v>
      </c>
      <c r="H286" s="39"/>
      <c r="I286" s="43"/>
      <c r="J286" s="39"/>
      <c r="K286" s="23">
        <f>H286+J286</f>
        <v>0</v>
      </c>
    </row>
    <row r="287" spans="1:11" x14ac:dyDescent="0.25">
      <c r="A287" s="68" t="s">
        <v>488</v>
      </c>
      <c r="B287" s="3">
        <v>241</v>
      </c>
      <c r="C287" s="7" t="s">
        <v>501</v>
      </c>
      <c r="D287" s="3" t="s">
        <v>114</v>
      </c>
      <c r="E287" s="3" t="s">
        <v>119</v>
      </c>
      <c r="F287" s="3" t="s">
        <v>128</v>
      </c>
      <c r="G287" s="4" t="s">
        <v>193</v>
      </c>
      <c r="H287" s="39"/>
      <c r="I287" s="43"/>
      <c r="J287" s="39"/>
      <c r="K287" s="23">
        <f t="shared" si="9"/>
        <v>0</v>
      </c>
    </row>
    <row r="288" spans="1:11" x14ac:dyDescent="0.25">
      <c r="A288" s="68" t="s">
        <v>488</v>
      </c>
      <c r="B288" s="3">
        <v>242</v>
      </c>
      <c r="C288" s="7" t="s">
        <v>502</v>
      </c>
      <c r="D288" s="3" t="s">
        <v>114</v>
      </c>
      <c r="E288" s="3" t="s">
        <v>139</v>
      </c>
      <c r="F288" s="3" t="s">
        <v>131</v>
      </c>
      <c r="G288" s="4" t="s">
        <v>116</v>
      </c>
      <c r="H288" s="70" t="s">
        <v>117</v>
      </c>
      <c r="I288" s="43"/>
      <c r="J288" s="39"/>
      <c r="K288" s="23">
        <f>J288</f>
        <v>0</v>
      </c>
    </row>
    <row r="289" spans="1:11" x14ac:dyDescent="0.25">
      <c r="A289" s="68" t="s">
        <v>488</v>
      </c>
      <c r="B289" s="3">
        <v>243</v>
      </c>
      <c r="C289" s="7" t="s">
        <v>503</v>
      </c>
      <c r="D289" s="3" t="s">
        <v>114</v>
      </c>
      <c r="E289" s="3" t="s">
        <v>123</v>
      </c>
      <c r="F289" s="3" t="s">
        <v>134</v>
      </c>
      <c r="G289" s="4" t="s">
        <v>121</v>
      </c>
      <c r="H289" s="39"/>
      <c r="I289" s="43"/>
      <c r="J289" s="39"/>
      <c r="K289" s="23">
        <f t="shared" si="9"/>
        <v>0</v>
      </c>
    </row>
    <row r="290" spans="1:11" x14ac:dyDescent="0.25">
      <c r="A290" s="68" t="s">
        <v>488</v>
      </c>
      <c r="B290" s="3">
        <v>244</v>
      </c>
      <c r="C290" s="7" t="s">
        <v>504</v>
      </c>
      <c r="D290" s="3" t="s">
        <v>109</v>
      </c>
      <c r="E290" s="3" t="s">
        <v>123</v>
      </c>
      <c r="F290" s="3" t="s">
        <v>111</v>
      </c>
      <c r="G290" s="4" t="s">
        <v>160</v>
      </c>
      <c r="H290" s="39"/>
      <c r="I290" s="43"/>
      <c r="J290" s="39"/>
      <c r="K290" s="23">
        <f t="shared" si="9"/>
        <v>0</v>
      </c>
    </row>
    <row r="291" spans="1:11" x14ac:dyDescent="0.25">
      <c r="A291" s="68" t="s">
        <v>488</v>
      </c>
      <c r="B291" s="3">
        <v>245</v>
      </c>
      <c r="C291" s="7" t="s">
        <v>505</v>
      </c>
      <c r="D291" s="3" t="s">
        <v>114</v>
      </c>
      <c r="E291" s="3" t="s">
        <v>353</v>
      </c>
      <c r="F291" s="3" t="s">
        <v>278</v>
      </c>
      <c r="G291" s="4" t="s">
        <v>129</v>
      </c>
      <c r="H291" s="39"/>
      <c r="I291" s="43"/>
      <c r="J291" s="39"/>
      <c r="K291" s="23">
        <f t="shared" si="9"/>
        <v>0</v>
      </c>
    </row>
    <row r="292" spans="1:11" x14ac:dyDescent="0.25">
      <c r="A292" s="68" t="s">
        <v>488</v>
      </c>
      <c r="B292" s="3">
        <v>246</v>
      </c>
      <c r="C292" s="7" t="s">
        <v>506</v>
      </c>
      <c r="D292" s="3" t="s">
        <v>114</v>
      </c>
      <c r="E292" s="3" t="s">
        <v>133</v>
      </c>
      <c r="F292" s="3" t="s">
        <v>128</v>
      </c>
      <c r="G292" s="4" t="s">
        <v>155</v>
      </c>
      <c r="H292" s="39"/>
      <c r="I292" s="43"/>
      <c r="J292" s="39"/>
      <c r="K292" s="23">
        <f t="shared" si="9"/>
        <v>0</v>
      </c>
    </row>
    <row r="293" spans="1:11" x14ac:dyDescent="0.25">
      <c r="A293" s="68" t="s">
        <v>488</v>
      </c>
      <c r="B293" s="3">
        <v>247</v>
      </c>
      <c r="C293" s="7" t="s">
        <v>507</v>
      </c>
      <c r="D293" s="3" t="s">
        <v>114</v>
      </c>
      <c r="E293" s="3" t="s">
        <v>123</v>
      </c>
      <c r="F293" s="3" t="s">
        <v>142</v>
      </c>
      <c r="G293" s="4" t="s">
        <v>129</v>
      </c>
      <c r="H293" s="39"/>
      <c r="I293" s="43"/>
      <c r="J293" s="39"/>
      <c r="K293" s="23">
        <f t="shared" si="9"/>
        <v>0</v>
      </c>
    </row>
    <row r="294" spans="1:11" x14ac:dyDescent="0.25">
      <c r="A294" s="71"/>
      <c r="B294" s="9"/>
      <c r="C294" s="11"/>
      <c r="D294" s="9"/>
      <c r="E294" s="9"/>
      <c r="F294" s="9"/>
      <c r="G294" s="12"/>
      <c r="H294" s="93" t="s">
        <v>157</v>
      </c>
      <c r="I294" s="123"/>
      <c r="J294" s="94"/>
      <c r="K294" s="24">
        <f>SUM(K275:K293)</f>
        <v>0</v>
      </c>
    </row>
    <row r="295" spans="1:11" x14ac:dyDescent="0.25">
      <c r="A295" s="68" t="s">
        <v>508</v>
      </c>
      <c r="B295" s="3">
        <v>248</v>
      </c>
      <c r="C295" s="7" t="s">
        <v>509</v>
      </c>
      <c r="D295" s="3" t="s">
        <v>114</v>
      </c>
      <c r="E295" s="3" t="s">
        <v>231</v>
      </c>
      <c r="F295" s="3" t="s">
        <v>163</v>
      </c>
      <c r="G295" s="4" t="s">
        <v>189</v>
      </c>
      <c r="H295" s="39"/>
      <c r="I295" s="43"/>
      <c r="J295" s="39"/>
      <c r="K295" s="23">
        <f t="shared" si="9"/>
        <v>0</v>
      </c>
    </row>
    <row r="296" spans="1:11" x14ac:dyDescent="0.25">
      <c r="A296" s="9"/>
      <c r="B296" s="9"/>
      <c r="C296" s="12"/>
      <c r="D296" s="9"/>
      <c r="E296" s="9"/>
      <c r="F296" s="9"/>
      <c r="G296" s="12"/>
      <c r="H296" s="93" t="s">
        <v>157</v>
      </c>
      <c r="I296" s="123"/>
      <c r="J296" s="94"/>
      <c r="K296" s="24">
        <f>K295</f>
        <v>0</v>
      </c>
    </row>
    <row r="297" spans="1:11" x14ac:dyDescent="0.25">
      <c r="B297" s="10"/>
      <c r="K297" s="25"/>
    </row>
    <row r="298" spans="1:11" s="34" customFormat="1" ht="30" customHeight="1" x14ac:dyDescent="0.25">
      <c r="A298" s="32"/>
      <c r="B298" s="33"/>
      <c r="D298" s="32"/>
      <c r="E298" s="32"/>
      <c r="F298" s="32"/>
      <c r="H298" s="124" t="s">
        <v>510</v>
      </c>
      <c r="I298" s="124"/>
      <c r="J298" s="124"/>
      <c r="K298" s="35">
        <f>K296+K294+K274+K265+K259+K257+K238+K221+K204+K195+K169+K149+K147+K132+K129+K103+K97+K85+K76+K72+K23</f>
        <v>0</v>
      </c>
    </row>
    <row r="299" spans="1:11" x14ac:dyDescent="0.25">
      <c r="B299" s="10"/>
    </row>
    <row r="300" spans="1:11" x14ac:dyDescent="0.25">
      <c r="B300" s="10"/>
    </row>
    <row r="301" spans="1:11" x14ac:dyDescent="0.25">
      <c r="B301" s="10"/>
    </row>
    <row r="302" spans="1:11" x14ac:dyDescent="0.25">
      <c r="B302" s="10"/>
    </row>
    <row r="303" spans="1:11" x14ac:dyDescent="0.25">
      <c r="B303" s="10"/>
    </row>
    <row r="304" spans="1:11" x14ac:dyDescent="0.25">
      <c r="B304" s="10"/>
    </row>
    <row r="305" spans="2:2" x14ac:dyDescent="0.25">
      <c r="B305" s="10"/>
    </row>
    <row r="306" spans="2:2" x14ac:dyDescent="0.25">
      <c r="B306" s="10"/>
    </row>
    <row r="307" spans="2:2" x14ac:dyDescent="0.25">
      <c r="B307" s="10"/>
    </row>
    <row r="308" spans="2:2" x14ac:dyDescent="0.25">
      <c r="B308" s="10"/>
    </row>
    <row r="309" spans="2:2" x14ac:dyDescent="0.25">
      <c r="B309" s="10"/>
    </row>
    <row r="310" spans="2:2" x14ac:dyDescent="0.25">
      <c r="B310" s="10"/>
    </row>
    <row r="311" spans="2:2" x14ac:dyDescent="0.25">
      <c r="B311" s="10"/>
    </row>
    <row r="312" spans="2:2" x14ac:dyDescent="0.25">
      <c r="B312" s="10"/>
    </row>
    <row r="313" spans="2:2" x14ac:dyDescent="0.25">
      <c r="B313" s="10"/>
    </row>
    <row r="314" spans="2:2" x14ac:dyDescent="0.25">
      <c r="B314" s="10"/>
    </row>
    <row r="315" spans="2:2" x14ac:dyDescent="0.25">
      <c r="B315" s="10"/>
    </row>
    <row r="316" spans="2:2" x14ac:dyDescent="0.25">
      <c r="B316" s="10"/>
    </row>
    <row r="317" spans="2:2" x14ac:dyDescent="0.25">
      <c r="B317" s="10"/>
    </row>
    <row r="318" spans="2:2" x14ac:dyDescent="0.25">
      <c r="B318" s="10"/>
    </row>
    <row r="319" spans="2:2" x14ac:dyDescent="0.25">
      <c r="B319" s="10"/>
    </row>
    <row r="320" spans="2:2" x14ac:dyDescent="0.25">
      <c r="B320" s="10"/>
    </row>
    <row r="321" spans="2:2" x14ac:dyDescent="0.25">
      <c r="B321" s="10"/>
    </row>
    <row r="322" spans="2:2" x14ac:dyDescent="0.25">
      <c r="B322" s="10"/>
    </row>
    <row r="323" spans="2:2" x14ac:dyDescent="0.25">
      <c r="B323" s="10"/>
    </row>
    <row r="324" spans="2:2" x14ac:dyDescent="0.25">
      <c r="B324" s="10"/>
    </row>
    <row r="325" spans="2:2" x14ac:dyDescent="0.25">
      <c r="B325" s="10"/>
    </row>
    <row r="326" spans="2:2" x14ac:dyDescent="0.25">
      <c r="B326" s="10"/>
    </row>
    <row r="327" spans="2:2" x14ac:dyDescent="0.25">
      <c r="B327" s="10"/>
    </row>
    <row r="328" spans="2:2" x14ac:dyDescent="0.25">
      <c r="B328" s="10"/>
    </row>
    <row r="329" spans="2:2" x14ac:dyDescent="0.25">
      <c r="B329" s="10"/>
    </row>
    <row r="330" spans="2:2" x14ac:dyDescent="0.25">
      <c r="B330" s="10"/>
    </row>
    <row r="331" spans="2:2" x14ac:dyDescent="0.25">
      <c r="B331" s="10"/>
    </row>
    <row r="332" spans="2:2" x14ac:dyDescent="0.25">
      <c r="B332" s="10"/>
    </row>
    <row r="333" spans="2:2" x14ac:dyDescent="0.25">
      <c r="B333" s="10"/>
    </row>
    <row r="334" spans="2:2" x14ac:dyDescent="0.25">
      <c r="B334" s="10"/>
    </row>
    <row r="335" spans="2:2" x14ac:dyDescent="0.25">
      <c r="B335" s="10"/>
    </row>
    <row r="336" spans="2:2" x14ac:dyDescent="0.25">
      <c r="B336" s="10"/>
    </row>
    <row r="337" spans="2:2" x14ac:dyDescent="0.25">
      <c r="B337" s="10"/>
    </row>
    <row r="338" spans="2:2" x14ac:dyDescent="0.25">
      <c r="B338" s="10"/>
    </row>
    <row r="339" spans="2:2" x14ac:dyDescent="0.25">
      <c r="B339" s="10"/>
    </row>
    <row r="340" spans="2:2" x14ac:dyDescent="0.25">
      <c r="B340" s="10"/>
    </row>
    <row r="341" spans="2:2" x14ac:dyDescent="0.25">
      <c r="B341" s="10"/>
    </row>
    <row r="342" spans="2:2" x14ac:dyDescent="0.25">
      <c r="B342" s="10"/>
    </row>
    <row r="343" spans="2:2" x14ac:dyDescent="0.25">
      <c r="B343" s="10"/>
    </row>
    <row r="344" spans="2:2" x14ac:dyDescent="0.25">
      <c r="B344" s="10"/>
    </row>
    <row r="345" spans="2:2" x14ac:dyDescent="0.25">
      <c r="B345" s="10"/>
    </row>
    <row r="346" spans="2:2" x14ac:dyDescent="0.25">
      <c r="B346" s="10"/>
    </row>
    <row r="347" spans="2:2" x14ac:dyDescent="0.25">
      <c r="B347" s="10"/>
    </row>
    <row r="348" spans="2:2" x14ac:dyDescent="0.25">
      <c r="B348" s="10"/>
    </row>
    <row r="349" spans="2:2" x14ac:dyDescent="0.25">
      <c r="B349" s="10"/>
    </row>
    <row r="350" spans="2:2" x14ac:dyDescent="0.25">
      <c r="B350" s="10"/>
    </row>
    <row r="351" spans="2:2" x14ac:dyDescent="0.25">
      <c r="B351" s="10"/>
    </row>
    <row r="352" spans="2:2" x14ac:dyDescent="0.25">
      <c r="B352" s="10"/>
    </row>
    <row r="353" spans="2:2" x14ac:dyDescent="0.25">
      <c r="B353" s="10"/>
    </row>
    <row r="354" spans="2:2" x14ac:dyDescent="0.25">
      <c r="B354" s="10"/>
    </row>
    <row r="355" spans="2:2" x14ac:dyDescent="0.25">
      <c r="B355" s="10"/>
    </row>
    <row r="356" spans="2:2" x14ac:dyDescent="0.25">
      <c r="B356" s="10"/>
    </row>
    <row r="357" spans="2:2" x14ac:dyDescent="0.25">
      <c r="B357" s="10"/>
    </row>
    <row r="358" spans="2:2" x14ac:dyDescent="0.25">
      <c r="B358" s="10"/>
    </row>
    <row r="359" spans="2:2" x14ac:dyDescent="0.25">
      <c r="B359" s="10"/>
    </row>
    <row r="360" spans="2:2" x14ac:dyDescent="0.25">
      <c r="B360" s="10"/>
    </row>
    <row r="361" spans="2:2" x14ac:dyDescent="0.25">
      <c r="B361" s="10"/>
    </row>
    <row r="362" spans="2:2" x14ac:dyDescent="0.25">
      <c r="B362" s="10"/>
    </row>
    <row r="363" spans="2:2" x14ac:dyDescent="0.25">
      <c r="B363" s="10"/>
    </row>
    <row r="364" spans="2:2" x14ac:dyDescent="0.25">
      <c r="B364" s="10"/>
    </row>
    <row r="365" spans="2:2" x14ac:dyDescent="0.25">
      <c r="B365" s="10"/>
    </row>
    <row r="366" spans="2:2" x14ac:dyDescent="0.25">
      <c r="B366" s="10"/>
    </row>
    <row r="367" spans="2:2" x14ac:dyDescent="0.25">
      <c r="B367" s="10"/>
    </row>
    <row r="368" spans="2:2" x14ac:dyDescent="0.25">
      <c r="B368" s="10"/>
    </row>
    <row r="369" spans="2:2" x14ac:dyDescent="0.25">
      <c r="B369" s="10"/>
    </row>
    <row r="370" spans="2:2" x14ac:dyDescent="0.25">
      <c r="B370" s="10"/>
    </row>
    <row r="371" spans="2:2" x14ac:dyDescent="0.25">
      <c r="B371" s="10"/>
    </row>
    <row r="372" spans="2:2" x14ac:dyDescent="0.25">
      <c r="B372" s="10"/>
    </row>
    <row r="373" spans="2:2" x14ac:dyDescent="0.25">
      <c r="B373" s="10"/>
    </row>
    <row r="374" spans="2:2" x14ac:dyDescent="0.25">
      <c r="B374" s="10"/>
    </row>
    <row r="375" spans="2:2" x14ac:dyDescent="0.25">
      <c r="B375" s="10"/>
    </row>
    <row r="376" spans="2:2" x14ac:dyDescent="0.25">
      <c r="B376" s="10"/>
    </row>
    <row r="377" spans="2:2" x14ac:dyDescent="0.25">
      <c r="B377" s="10"/>
    </row>
    <row r="378" spans="2:2" x14ac:dyDescent="0.25">
      <c r="B378" s="10"/>
    </row>
    <row r="379" spans="2:2" x14ac:dyDescent="0.25">
      <c r="B379" s="10"/>
    </row>
    <row r="380" spans="2:2" x14ac:dyDescent="0.25">
      <c r="B380" s="10"/>
    </row>
    <row r="381" spans="2:2" x14ac:dyDescent="0.25">
      <c r="B381" s="10"/>
    </row>
    <row r="382" spans="2:2" x14ac:dyDescent="0.25">
      <c r="B382" s="10"/>
    </row>
    <row r="383" spans="2:2" x14ac:dyDescent="0.25">
      <c r="B383" s="10"/>
    </row>
    <row r="384" spans="2:2" x14ac:dyDescent="0.25">
      <c r="B384" s="10"/>
    </row>
    <row r="385" spans="2:2" x14ac:dyDescent="0.25">
      <c r="B385" s="10"/>
    </row>
    <row r="386" spans="2:2" x14ac:dyDescent="0.25">
      <c r="B386" s="10"/>
    </row>
    <row r="387" spans="2:2" x14ac:dyDescent="0.25">
      <c r="B387" s="10"/>
    </row>
    <row r="388" spans="2:2" x14ac:dyDescent="0.25">
      <c r="B388" s="10"/>
    </row>
    <row r="389" spans="2:2" x14ac:dyDescent="0.25">
      <c r="B389" s="10"/>
    </row>
    <row r="390" spans="2:2" x14ac:dyDescent="0.25">
      <c r="B390" s="10"/>
    </row>
    <row r="391" spans="2:2" x14ac:dyDescent="0.25">
      <c r="B391" s="10"/>
    </row>
    <row r="392" spans="2:2" x14ac:dyDescent="0.25">
      <c r="B392" s="10"/>
    </row>
    <row r="393" spans="2:2" x14ac:dyDescent="0.25">
      <c r="B393" s="10"/>
    </row>
    <row r="394" spans="2:2" x14ac:dyDescent="0.25">
      <c r="B394" s="10"/>
    </row>
    <row r="395" spans="2:2" x14ac:dyDescent="0.25">
      <c r="B395" s="10"/>
    </row>
    <row r="396" spans="2:2" x14ac:dyDescent="0.25">
      <c r="B396" s="10"/>
    </row>
    <row r="397" spans="2:2" x14ac:dyDescent="0.25">
      <c r="B397" s="10"/>
    </row>
    <row r="398" spans="2:2" x14ac:dyDescent="0.25">
      <c r="B398" s="10"/>
    </row>
    <row r="399" spans="2:2" x14ac:dyDescent="0.25">
      <c r="B399" s="10"/>
    </row>
    <row r="400" spans="2:2" x14ac:dyDescent="0.25">
      <c r="B400" s="10"/>
    </row>
    <row r="401" spans="2:2" x14ac:dyDescent="0.25">
      <c r="B401" s="10"/>
    </row>
    <row r="402" spans="2:2" x14ac:dyDescent="0.25">
      <c r="B402" s="10"/>
    </row>
    <row r="403" spans="2:2" x14ac:dyDescent="0.25">
      <c r="B403" s="10"/>
    </row>
    <row r="404" spans="2:2" x14ac:dyDescent="0.25">
      <c r="B404" s="10"/>
    </row>
    <row r="405" spans="2:2" x14ac:dyDescent="0.25">
      <c r="B405" s="10"/>
    </row>
    <row r="406" spans="2:2" x14ac:dyDescent="0.25">
      <c r="B406" s="10"/>
    </row>
    <row r="407" spans="2:2" x14ac:dyDescent="0.25">
      <c r="B407" s="10"/>
    </row>
    <row r="408" spans="2:2" x14ac:dyDescent="0.25">
      <c r="B408" s="10"/>
    </row>
    <row r="409" spans="2:2" x14ac:dyDescent="0.25">
      <c r="B409" s="10"/>
    </row>
    <row r="410" spans="2:2" x14ac:dyDescent="0.25">
      <c r="B410" s="10"/>
    </row>
    <row r="411" spans="2:2" x14ac:dyDescent="0.25">
      <c r="B411" s="10"/>
    </row>
    <row r="412" spans="2:2" x14ac:dyDescent="0.25">
      <c r="B412" s="10"/>
    </row>
    <row r="413" spans="2:2" x14ac:dyDescent="0.25">
      <c r="B413" s="10"/>
    </row>
    <row r="414" spans="2:2" x14ac:dyDescent="0.25">
      <c r="B414" s="10"/>
    </row>
    <row r="415" spans="2:2" x14ac:dyDescent="0.25">
      <c r="B415" s="10"/>
    </row>
    <row r="416" spans="2:2" x14ac:dyDescent="0.25">
      <c r="B416" s="10"/>
    </row>
    <row r="417" spans="2:2" x14ac:dyDescent="0.25">
      <c r="B417" s="10"/>
    </row>
    <row r="418" spans="2:2" x14ac:dyDescent="0.25">
      <c r="B418" s="10"/>
    </row>
    <row r="419" spans="2:2" x14ac:dyDescent="0.25">
      <c r="B419" s="10"/>
    </row>
    <row r="420" spans="2:2" x14ac:dyDescent="0.25">
      <c r="B420" s="10"/>
    </row>
    <row r="421" spans="2:2" x14ac:dyDescent="0.25">
      <c r="B421" s="10"/>
    </row>
    <row r="422" spans="2:2" x14ac:dyDescent="0.25">
      <c r="B422" s="10"/>
    </row>
    <row r="423" spans="2:2" x14ac:dyDescent="0.25">
      <c r="B423" s="10"/>
    </row>
    <row r="424" spans="2:2" x14ac:dyDescent="0.25">
      <c r="B424" s="10"/>
    </row>
    <row r="425" spans="2:2" x14ac:dyDescent="0.25">
      <c r="B425" s="10"/>
    </row>
    <row r="426" spans="2:2" x14ac:dyDescent="0.25">
      <c r="B426" s="10"/>
    </row>
    <row r="427" spans="2:2" x14ac:dyDescent="0.25">
      <c r="B427" s="10"/>
    </row>
    <row r="428" spans="2:2" x14ac:dyDescent="0.25">
      <c r="B428" s="10"/>
    </row>
    <row r="429" spans="2:2" x14ac:dyDescent="0.25">
      <c r="B429" s="10"/>
    </row>
    <row r="430" spans="2:2" x14ac:dyDescent="0.25">
      <c r="B430" s="10"/>
    </row>
    <row r="431" spans="2:2" x14ac:dyDescent="0.25">
      <c r="B431" s="10"/>
    </row>
    <row r="432" spans="2:2" x14ac:dyDescent="0.25">
      <c r="B432" s="10"/>
    </row>
    <row r="433" spans="2:2" x14ac:dyDescent="0.25">
      <c r="B433" s="10"/>
    </row>
    <row r="434" spans="2:2" x14ac:dyDescent="0.25">
      <c r="B434" s="10"/>
    </row>
    <row r="435" spans="2:2" x14ac:dyDescent="0.25">
      <c r="B435" s="10"/>
    </row>
    <row r="436" spans="2:2" x14ac:dyDescent="0.25">
      <c r="B436" s="10"/>
    </row>
    <row r="437" spans="2:2" x14ac:dyDescent="0.25">
      <c r="B437" s="10"/>
    </row>
    <row r="438" spans="2:2" x14ac:dyDescent="0.25">
      <c r="B438" s="10"/>
    </row>
    <row r="439" spans="2:2" x14ac:dyDescent="0.25">
      <c r="B439" s="10"/>
    </row>
    <row r="440" spans="2:2" x14ac:dyDescent="0.25">
      <c r="B440" s="10"/>
    </row>
    <row r="441" spans="2:2" x14ac:dyDescent="0.25">
      <c r="B441" s="10"/>
    </row>
    <row r="442" spans="2:2" x14ac:dyDescent="0.25">
      <c r="B442" s="10"/>
    </row>
    <row r="443" spans="2:2" x14ac:dyDescent="0.25">
      <c r="B443" s="10"/>
    </row>
    <row r="444" spans="2:2" x14ac:dyDescent="0.25">
      <c r="B444" s="10"/>
    </row>
    <row r="445" spans="2:2" x14ac:dyDescent="0.25">
      <c r="B445" s="10"/>
    </row>
    <row r="446" spans="2:2" x14ac:dyDescent="0.25">
      <c r="B446" s="10"/>
    </row>
    <row r="447" spans="2:2" x14ac:dyDescent="0.25">
      <c r="B447" s="10"/>
    </row>
    <row r="448" spans="2:2" x14ac:dyDescent="0.25">
      <c r="B448" s="10"/>
    </row>
    <row r="449" spans="2:2" x14ac:dyDescent="0.25">
      <c r="B449" s="10"/>
    </row>
    <row r="450" spans="2:2" x14ac:dyDescent="0.25">
      <c r="B450" s="10"/>
    </row>
    <row r="451" spans="2:2" x14ac:dyDescent="0.25">
      <c r="B451" s="10"/>
    </row>
    <row r="452" spans="2:2" x14ac:dyDescent="0.25">
      <c r="B452" s="10"/>
    </row>
    <row r="453" spans="2:2" x14ac:dyDescent="0.25">
      <c r="B453" s="10"/>
    </row>
    <row r="454" spans="2:2" x14ac:dyDescent="0.25">
      <c r="B454" s="10"/>
    </row>
    <row r="455" spans="2:2" x14ac:dyDescent="0.25">
      <c r="B455" s="10"/>
    </row>
    <row r="456" spans="2:2" x14ac:dyDescent="0.25">
      <c r="B456" s="10"/>
    </row>
    <row r="457" spans="2:2" x14ac:dyDescent="0.25">
      <c r="B457" s="10"/>
    </row>
    <row r="458" spans="2:2" x14ac:dyDescent="0.25">
      <c r="B458" s="10"/>
    </row>
    <row r="459" spans="2:2" x14ac:dyDescent="0.25">
      <c r="B459" s="10"/>
    </row>
    <row r="460" spans="2:2" x14ac:dyDescent="0.25">
      <c r="B460" s="10"/>
    </row>
    <row r="461" spans="2:2" x14ac:dyDescent="0.25">
      <c r="B461" s="10"/>
    </row>
    <row r="462" spans="2:2" x14ac:dyDescent="0.25">
      <c r="B462" s="10"/>
    </row>
    <row r="463" spans="2:2" x14ac:dyDescent="0.25">
      <c r="B463" s="10"/>
    </row>
    <row r="464" spans="2:2" x14ac:dyDescent="0.25">
      <c r="B464" s="10"/>
    </row>
    <row r="465" spans="2:2" x14ac:dyDescent="0.25">
      <c r="B465" s="10"/>
    </row>
    <row r="466" spans="2:2" x14ac:dyDescent="0.25">
      <c r="B466" s="10"/>
    </row>
    <row r="467" spans="2:2" x14ac:dyDescent="0.25">
      <c r="B467" s="10"/>
    </row>
    <row r="468" spans="2:2" x14ac:dyDescent="0.25">
      <c r="B468" s="10"/>
    </row>
    <row r="469" spans="2:2" x14ac:dyDescent="0.25">
      <c r="B469" s="10"/>
    </row>
    <row r="470" spans="2:2" x14ac:dyDescent="0.25">
      <c r="B470" s="10"/>
    </row>
    <row r="471" spans="2:2" x14ac:dyDescent="0.25">
      <c r="B471" s="10"/>
    </row>
    <row r="472" spans="2:2" x14ac:dyDescent="0.25">
      <c r="B472" s="10"/>
    </row>
    <row r="473" spans="2:2" x14ac:dyDescent="0.25">
      <c r="B473" s="10"/>
    </row>
  </sheetData>
  <sheetProtection algorithmName="SHA-512" hashValue="ZNYiTb2h5n9HOq3S7QG4lqZ5XIDX3A9NGXYSBH2rNRbSdUGgld2MyUibCoZdAFTdEHt4t8Bvf+/SUflc0VtVPQ==" saltValue="sLVCu+Gho2feUHC7TmDNNg==" spinCount="100000" sheet="1"/>
  <mergeCells count="25">
    <mergeCell ref="H265:J265"/>
    <mergeCell ref="H274:J274"/>
    <mergeCell ref="H294:J294"/>
    <mergeCell ref="H296:J296"/>
    <mergeCell ref="H298:J298"/>
    <mergeCell ref="H204:J204"/>
    <mergeCell ref="H221:J221"/>
    <mergeCell ref="H238:J238"/>
    <mergeCell ref="H257:J257"/>
    <mergeCell ref="H259:J259"/>
    <mergeCell ref="H132:J132"/>
    <mergeCell ref="H147:J147"/>
    <mergeCell ref="H149:J149"/>
    <mergeCell ref="H169:J169"/>
    <mergeCell ref="H195:J195"/>
    <mergeCell ref="H76:J76"/>
    <mergeCell ref="H85:J85"/>
    <mergeCell ref="H97:J97"/>
    <mergeCell ref="H103:J103"/>
    <mergeCell ref="H129:J129"/>
    <mergeCell ref="D1:G1"/>
    <mergeCell ref="I1:J1"/>
    <mergeCell ref="A1:C1"/>
    <mergeCell ref="H23:J23"/>
    <mergeCell ref="H72:J72"/>
  </mergeCells>
  <pageMargins left="0.7" right="0.7" top="0.75" bottom="0.75" header="0.3" footer="0.3"/>
  <pageSetup scale="45" fitToHeight="1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0"/>
  <sheetViews>
    <sheetView workbookViewId="0">
      <pane ySplit="3" topLeftCell="A4" activePane="bottomLeft" state="frozen"/>
      <selection pane="bottomLeft" activeCell="B8" sqref="B8"/>
    </sheetView>
  </sheetViews>
  <sheetFormatPr defaultRowHeight="15" x14ac:dyDescent="0.25"/>
  <cols>
    <col min="1" max="1" width="35.28515625" customWidth="1"/>
    <col min="2" max="2" width="30.140625" style="18" customWidth="1"/>
    <col min="6" max="6" width="12.5703125" customWidth="1"/>
    <col min="7" max="7" width="14" customWidth="1"/>
    <col min="8" max="8" width="10" customWidth="1"/>
  </cols>
  <sheetData>
    <row r="1" spans="1:2" ht="21" x14ac:dyDescent="0.35">
      <c r="A1" s="125" t="s">
        <v>511</v>
      </c>
      <c r="B1" s="126"/>
    </row>
    <row r="2" spans="1:2" x14ac:dyDescent="0.25">
      <c r="A2" s="46"/>
      <c r="B2" s="25"/>
    </row>
    <row r="3" spans="1:2" ht="15.75" x14ac:dyDescent="0.25">
      <c r="A3" s="47" t="s">
        <v>512</v>
      </c>
      <c r="B3" s="54" t="s">
        <v>513</v>
      </c>
    </row>
    <row r="4" spans="1:2" x14ac:dyDescent="0.25">
      <c r="A4" s="48" t="s">
        <v>514</v>
      </c>
      <c r="B4" s="39">
        <v>0</v>
      </c>
    </row>
    <row r="5" spans="1:2" x14ac:dyDescent="0.25">
      <c r="A5" s="48" t="s">
        <v>515</v>
      </c>
      <c r="B5" s="39">
        <v>0</v>
      </c>
    </row>
    <row r="6" spans="1:2" x14ac:dyDescent="0.25">
      <c r="A6" s="48" t="s">
        <v>516</v>
      </c>
      <c r="B6" s="39">
        <v>0</v>
      </c>
    </row>
    <row r="7" spans="1:2" x14ac:dyDescent="0.25">
      <c r="A7" s="48" t="s">
        <v>517</v>
      </c>
      <c r="B7" s="39">
        <v>0</v>
      </c>
    </row>
    <row r="8" spans="1:2" x14ac:dyDescent="0.25">
      <c r="A8" s="48" t="s">
        <v>518</v>
      </c>
      <c r="B8" s="39">
        <v>0</v>
      </c>
    </row>
    <row r="9" spans="1:2" x14ac:dyDescent="0.25">
      <c r="A9" s="48" t="s">
        <v>519</v>
      </c>
      <c r="B9" s="39">
        <v>0</v>
      </c>
    </row>
    <row r="10" spans="1:2" x14ac:dyDescent="0.25">
      <c r="A10" s="48" t="s">
        <v>520</v>
      </c>
      <c r="B10" s="39">
        <v>0</v>
      </c>
    </row>
    <row r="11" spans="1:2" x14ac:dyDescent="0.25">
      <c r="A11" s="48" t="s">
        <v>521</v>
      </c>
      <c r="B11" s="39">
        <v>0</v>
      </c>
    </row>
    <row r="12" spans="1:2" x14ac:dyDescent="0.25">
      <c r="A12" s="48" t="s">
        <v>522</v>
      </c>
      <c r="B12" s="39">
        <v>0</v>
      </c>
    </row>
    <row r="13" spans="1:2" x14ac:dyDescent="0.25">
      <c r="A13" s="48" t="s">
        <v>523</v>
      </c>
      <c r="B13" s="39">
        <v>0</v>
      </c>
    </row>
    <row r="14" spans="1:2" x14ac:dyDescent="0.25">
      <c r="A14" s="48" t="s">
        <v>524</v>
      </c>
      <c r="B14" s="39">
        <v>0</v>
      </c>
    </row>
    <row r="15" spans="1:2" x14ac:dyDescent="0.25">
      <c r="A15" s="48" t="s">
        <v>525</v>
      </c>
      <c r="B15" s="39">
        <v>0</v>
      </c>
    </row>
    <row r="16" spans="1:2" x14ac:dyDescent="0.25">
      <c r="A16" s="48" t="s">
        <v>526</v>
      </c>
      <c r="B16" s="39">
        <v>0</v>
      </c>
    </row>
    <row r="17" spans="1:2" x14ac:dyDescent="0.25">
      <c r="A17" s="48" t="s">
        <v>527</v>
      </c>
      <c r="B17" s="39">
        <v>0</v>
      </c>
    </row>
    <row r="18" spans="1:2" x14ac:dyDescent="0.25">
      <c r="A18" s="48" t="s">
        <v>528</v>
      </c>
      <c r="B18" s="39">
        <v>0</v>
      </c>
    </row>
    <row r="19" spans="1:2" x14ac:dyDescent="0.25">
      <c r="A19" s="48" t="s">
        <v>529</v>
      </c>
      <c r="B19" s="39">
        <v>0</v>
      </c>
    </row>
    <row r="20" spans="1:2" x14ac:dyDescent="0.25">
      <c r="A20" s="48" t="s">
        <v>530</v>
      </c>
      <c r="B20" s="39">
        <v>0</v>
      </c>
    </row>
    <row r="21" spans="1:2" x14ac:dyDescent="0.25">
      <c r="A21" s="48" t="s">
        <v>531</v>
      </c>
      <c r="B21" s="39">
        <v>0</v>
      </c>
    </row>
    <row r="22" spans="1:2" x14ac:dyDescent="0.25">
      <c r="A22" s="48" t="s">
        <v>532</v>
      </c>
      <c r="B22" s="39">
        <v>0</v>
      </c>
    </row>
    <row r="23" spans="1:2" x14ac:dyDescent="0.25">
      <c r="A23" s="49" t="s">
        <v>533</v>
      </c>
      <c r="B23" s="39">
        <v>0</v>
      </c>
    </row>
    <row r="24" spans="1:2" x14ac:dyDescent="0.25">
      <c r="A24" s="49" t="s">
        <v>533</v>
      </c>
      <c r="B24" s="39">
        <v>0</v>
      </c>
    </row>
    <row r="25" spans="1:2" x14ac:dyDescent="0.25">
      <c r="A25" s="49" t="s">
        <v>533</v>
      </c>
      <c r="B25" s="39">
        <v>0</v>
      </c>
    </row>
    <row r="26" spans="1:2" x14ac:dyDescent="0.25">
      <c r="A26" s="50"/>
      <c r="B26" s="55"/>
    </row>
    <row r="27" spans="1:2" x14ac:dyDescent="0.25">
      <c r="A27" s="50"/>
      <c r="B27" s="55"/>
    </row>
    <row r="28" spans="1:2" x14ac:dyDescent="0.25">
      <c r="A28" s="50"/>
      <c r="B28" s="55"/>
    </row>
    <row r="29" spans="1:2" x14ac:dyDescent="0.25">
      <c r="A29" s="50"/>
      <c r="B29" s="55"/>
    </row>
    <row r="30" spans="1:2" x14ac:dyDescent="0.25">
      <c r="A30" s="50"/>
      <c r="B30" s="55"/>
    </row>
    <row r="31" spans="1:2" x14ac:dyDescent="0.25">
      <c r="A31" s="50"/>
      <c r="B31" s="55"/>
    </row>
    <row r="32" spans="1:2" x14ac:dyDescent="0.25">
      <c r="A32" s="50"/>
      <c r="B32" s="55"/>
    </row>
    <row r="33" spans="1:2" x14ac:dyDescent="0.25">
      <c r="A33" s="50"/>
      <c r="B33" s="55"/>
    </row>
    <row r="34" spans="1:2" x14ac:dyDescent="0.25">
      <c r="A34" s="50"/>
      <c r="B34" s="55"/>
    </row>
    <row r="35" spans="1:2" x14ac:dyDescent="0.25">
      <c r="A35" s="50"/>
      <c r="B35" s="55"/>
    </row>
    <row r="36" spans="1:2" x14ac:dyDescent="0.25">
      <c r="A36" s="50"/>
      <c r="B36" s="55"/>
    </row>
    <row r="37" spans="1:2" x14ac:dyDescent="0.25">
      <c r="A37" s="50"/>
      <c r="B37" s="55"/>
    </row>
    <row r="38" spans="1:2" x14ac:dyDescent="0.25">
      <c r="A38" s="50"/>
      <c r="B38" s="55"/>
    </row>
    <row r="39" spans="1:2" x14ac:dyDescent="0.25">
      <c r="A39" s="50"/>
      <c r="B39" s="55"/>
    </row>
    <row r="40" spans="1:2" x14ac:dyDescent="0.25">
      <c r="A40" s="50"/>
      <c r="B40" s="55"/>
    </row>
    <row r="41" spans="1:2" x14ac:dyDescent="0.25">
      <c r="A41" s="50"/>
      <c r="B41" s="55"/>
    </row>
    <row r="42" spans="1:2" x14ac:dyDescent="0.25">
      <c r="A42" s="50"/>
      <c r="B42" s="55"/>
    </row>
    <row r="43" spans="1:2" x14ac:dyDescent="0.25">
      <c r="A43" s="50"/>
      <c r="B43" s="55"/>
    </row>
    <row r="44" spans="1:2" x14ac:dyDescent="0.25">
      <c r="A44" s="50"/>
      <c r="B44" s="55"/>
    </row>
    <row r="45" spans="1:2" x14ac:dyDescent="0.25">
      <c r="A45" s="50"/>
      <c r="B45" s="55"/>
    </row>
    <row r="46" spans="1:2" x14ac:dyDescent="0.25">
      <c r="A46" s="50"/>
      <c r="B46" s="55"/>
    </row>
    <row r="47" spans="1:2" x14ac:dyDescent="0.25">
      <c r="A47" s="50"/>
      <c r="B47" s="55"/>
    </row>
    <row r="48" spans="1:2" x14ac:dyDescent="0.25">
      <c r="A48" s="50"/>
      <c r="B48" s="55"/>
    </row>
    <row r="49" spans="1:2" x14ac:dyDescent="0.25">
      <c r="A49" s="50"/>
      <c r="B49" s="55"/>
    </row>
    <row r="50" spans="1:2" x14ac:dyDescent="0.25">
      <c r="A50" s="50"/>
      <c r="B50" s="55"/>
    </row>
    <row r="51" spans="1:2" x14ac:dyDescent="0.25">
      <c r="A51" s="50"/>
      <c r="B51" s="55"/>
    </row>
    <row r="52" spans="1:2" x14ac:dyDescent="0.25">
      <c r="A52" s="50"/>
      <c r="B52" s="55"/>
    </row>
    <row r="53" spans="1:2" x14ac:dyDescent="0.25">
      <c r="A53" s="50"/>
      <c r="B53" s="55"/>
    </row>
    <row r="54" spans="1:2" x14ac:dyDescent="0.25">
      <c r="A54" s="50"/>
      <c r="B54" s="55"/>
    </row>
    <row r="55" spans="1:2" x14ac:dyDescent="0.25">
      <c r="A55" s="50"/>
      <c r="B55" s="55"/>
    </row>
    <row r="56" spans="1:2" x14ac:dyDescent="0.25">
      <c r="A56" s="50"/>
      <c r="B56" s="55"/>
    </row>
    <row r="57" spans="1:2" x14ac:dyDescent="0.25">
      <c r="A57" s="50"/>
      <c r="B57" s="55"/>
    </row>
    <row r="58" spans="1:2" x14ac:dyDescent="0.25">
      <c r="A58" s="50"/>
      <c r="B58" s="55"/>
    </row>
    <row r="59" spans="1:2" x14ac:dyDescent="0.25">
      <c r="A59" s="50"/>
      <c r="B59" s="55"/>
    </row>
    <row r="60" spans="1:2" x14ac:dyDescent="0.25">
      <c r="A60" s="50"/>
      <c r="B60" s="55"/>
    </row>
    <row r="61" spans="1:2" x14ac:dyDescent="0.25">
      <c r="A61" s="50"/>
      <c r="B61" s="55"/>
    </row>
    <row r="62" spans="1:2" x14ac:dyDescent="0.25">
      <c r="A62" s="50"/>
      <c r="B62" s="55"/>
    </row>
    <row r="63" spans="1:2" x14ac:dyDescent="0.25">
      <c r="A63" s="50"/>
      <c r="B63" s="55"/>
    </row>
    <row r="64" spans="1:2" x14ac:dyDescent="0.25">
      <c r="A64" s="50"/>
      <c r="B64" s="55"/>
    </row>
    <row r="65" spans="1:2" x14ac:dyDescent="0.25">
      <c r="A65" s="50"/>
      <c r="B65" s="55"/>
    </row>
    <row r="66" spans="1:2" x14ac:dyDescent="0.25">
      <c r="A66" s="50"/>
      <c r="B66" s="55"/>
    </row>
    <row r="67" spans="1:2" x14ac:dyDescent="0.25">
      <c r="A67" s="50"/>
      <c r="B67" s="55"/>
    </row>
    <row r="68" spans="1:2" x14ac:dyDescent="0.25">
      <c r="A68" s="50"/>
      <c r="B68" s="55"/>
    </row>
    <row r="69" spans="1:2" x14ac:dyDescent="0.25">
      <c r="A69" s="50"/>
      <c r="B69" s="55"/>
    </row>
    <row r="70" spans="1:2" x14ac:dyDescent="0.25">
      <c r="A70" s="50"/>
      <c r="B70" s="55"/>
    </row>
    <row r="71" spans="1:2" x14ac:dyDescent="0.25">
      <c r="A71" s="50"/>
      <c r="B71" s="55"/>
    </row>
    <row r="72" spans="1:2" x14ac:dyDescent="0.25">
      <c r="A72" s="50"/>
      <c r="B72" s="55"/>
    </row>
    <row r="73" spans="1:2" x14ac:dyDescent="0.25">
      <c r="A73" s="50"/>
      <c r="B73" s="55"/>
    </row>
    <row r="74" spans="1:2" x14ac:dyDescent="0.25">
      <c r="A74" s="50"/>
      <c r="B74" s="55"/>
    </row>
    <row r="75" spans="1:2" x14ac:dyDescent="0.25">
      <c r="A75" s="50"/>
      <c r="B75" s="55"/>
    </row>
    <row r="76" spans="1:2" x14ac:dyDescent="0.25">
      <c r="A76" s="50"/>
      <c r="B76" s="55"/>
    </row>
    <row r="77" spans="1:2" x14ac:dyDescent="0.25">
      <c r="A77" s="50"/>
      <c r="B77" s="55"/>
    </row>
    <row r="78" spans="1:2" x14ac:dyDescent="0.25">
      <c r="A78" s="50"/>
      <c r="B78" s="55"/>
    </row>
    <row r="79" spans="1:2" x14ac:dyDescent="0.25">
      <c r="A79" s="50"/>
      <c r="B79" s="55"/>
    </row>
    <row r="80" spans="1:2" x14ac:dyDescent="0.25">
      <c r="A80" s="50"/>
      <c r="B80" s="55"/>
    </row>
    <row r="81" spans="1:2" x14ac:dyDescent="0.25">
      <c r="A81" s="50"/>
      <c r="B81" s="55"/>
    </row>
    <row r="82" spans="1:2" x14ac:dyDescent="0.25">
      <c r="A82" s="50"/>
      <c r="B82" s="55"/>
    </row>
    <row r="83" spans="1:2" x14ac:dyDescent="0.25">
      <c r="A83" s="50"/>
      <c r="B83" s="55"/>
    </row>
    <row r="84" spans="1:2" x14ac:dyDescent="0.25">
      <c r="A84" s="50"/>
      <c r="B84" s="55"/>
    </row>
    <row r="85" spans="1:2" x14ac:dyDescent="0.25">
      <c r="A85" s="50"/>
      <c r="B85" s="55"/>
    </row>
    <row r="86" spans="1:2" x14ac:dyDescent="0.25">
      <c r="A86" s="50"/>
      <c r="B86" s="55"/>
    </row>
    <row r="87" spans="1:2" x14ac:dyDescent="0.25">
      <c r="A87" s="50"/>
      <c r="B87" s="55"/>
    </row>
    <row r="88" spans="1:2" x14ac:dyDescent="0.25">
      <c r="A88" s="50"/>
      <c r="B88" s="55"/>
    </row>
    <row r="89" spans="1:2" x14ac:dyDescent="0.25">
      <c r="A89" s="50"/>
      <c r="B89" s="55"/>
    </row>
    <row r="90" spans="1:2" x14ac:dyDescent="0.25">
      <c r="A90" s="50"/>
      <c r="B90" s="55"/>
    </row>
    <row r="91" spans="1:2" x14ac:dyDescent="0.25">
      <c r="A91" s="50"/>
      <c r="B91" s="55"/>
    </row>
    <row r="92" spans="1:2" x14ac:dyDescent="0.25">
      <c r="A92" s="50"/>
      <c r="B92" s="55"/>
    </row>
    <row r="93" spans="1:2" x14ac:dyDescent="0.25">
      <c r="A93" s="50"/>
      <c r="B93" s="55"/>
    </row>
    <row r="94" spans="1:2" x14ac:dyDescent="0.25">
      <c r="A94" s="50"/>
      <c r="B94" s="55"/>
    </row>
    <row r="95" spans="1:2" x14ac:dyDescent="0.25">
      <c r="A95" s="50"/>
      <c r="B95" s="55"/>
    </row>
    <row r="96" spans="1:2" x14ac:dyDescent="0.25">
      <c r="A96" s="50"/>
      <c r="B96" s="55"/>
    </row>
    <row r="97" spans="1:2" x14ac:dyDescent="0.25">
      <c r="A97" s="50"/>
      <c r="B97" s="55"/>
    </row>
    <row r="98" spans="1:2" x14ac:dyDescent="0.25">
      <c r="A98" s="50"/>
      <c r="B98" s="55"/>
    </row>
    <row r="99" spans="1:2" x14ac:dyDescent="0.25">
      <c r="A99" s="50"/>
      <c r="B99" s="55"/>
    </row>
    <row r="100" spans="1:2" x14ac:dyDescent="0.25">
      <c r="A100" s="50"/>
      <c r="B100" s="55"/>
    </row>
    <row r="101" spans="1:2" x14ac:dyDescent="0.25">
      <c r="A101" s="50"/>
      <c r="B101" s="55"/>
    </row>
    <row r="102" spans="1:2" x14ac:dyDescent="0.25">
      <c r="A102" s="50"/>
      <c r="B102" s="55"/>
    </row>
    <row r="103" spans="1:2" x14ac:dyDescent="0.25">
      <c r="A103" s="50"/>
      <c r="B103" s="55"/>
    </row>
    <row r="104" spans="1:2" x14ac:dyDescent="0.25">
      <c r="A104" s="50"/>
      <c r="B104" s="55"/>
    </row>
    <row r="105" spans="1:2" x14ac:dyDescent="0.25">
      <c r="A105" s="50"/>
      <c r="B105" s="55"/>
    </row>
    <row r="106" spans="1:2" x14ac:dyDescent="0.25">
      <c r="A106" s="50"/>
      <c r="B106" s="55"/>
    </row>
    <row r="107" spans="1:2" x14ac:dyDescent="0.25">
      <c r="A107" s="50"/>
      <c r="B107" s="55"/>
    </row>
    <row r="108" spans="1:2" x14ac:dyDescent="0.25">
      <c r="A108" s="50"/>
      <c r="B108" s="55"/>
    </row>
    <row r="109" spans="1:2" x14ac:dyDescent="0.25">
      <c r="A109" s="50"/>
      <c r="B109" s="55"/>
    </row>
    <row r="110" spans="1:2" x14ac:dyDescent="0.25">
      <c r="A110" s="50"/>
      <c r="B110" s="55"/>
    </row>
    <row r="111" spans="1:2" x14ac:dyDescent="0.25">
      <c r="A111" s="50"/>
      <c r="B111" s="55"/>
    </row>
    <row r="112" spans="1:2" x14ac:dyDescent="0.25">
      <c r="A112" s="50"/>
      <c r="B112" s="55"/>
    </row>
    <row r="113" spans="1:2" x14ac:dyDescent="0.25">
      <c r="A113" s="50"/>
      <c r="B113" s="55"/>
    </row>
    <row r="114" spans="1:2" x14ac:dyDescent="0.25">
      <c r="A114" s="50"/>
      <c r="B114" s="55"/>
    </row>
    <row r="115" spans="1:2" x14ac:dyDescent="0.25">
      <c r="A115" s="50"/>
      <c r="B115" s="55"/>
    </row>
    <row r="116" spans="1:2" x14ac:dyDescent="0.25">
      <c r="A116" s="50"/>
      <c r="B116" s="55"/>
    </row>
    <row r="117" spans="1:2" x14ac:dyDescent="0.25">
      <c r="A117" s="50"/>
      <c r="B117" s="55"/>
    </row>
    <row r="118" spans="1:2" x14ac:dyDescent="0.25">
      <c r="A118" s="50"/>
      <c r="B118" s="55"/>
    </row>
    <row r="119" spans="1:2" x14ac:dyDescent="0.25">
      <c r="A119" s="50"/>
      <c r="B119" s="55"/>
    </row>
    <row r="120" spans="1:2" x14ac:dyDescent="0.25">
      <c r="A120" s="50"/>
      <c r="B120" s="55"/>
    </row>
    <row r="121" spans="1:2" x14ac:dyDescent="0.25">
      <c r="A121" s="50"/>
      <c r="B121" s="55"/>
    </row>
    <row r="122" spans="1:2" x14ac:dyDescent="0.25">
      <c r="A122" s="50"/>
      <c r="B122" s="55"/>
    </row>
    <row r="123" spans="1:2" x14ac:dyDescent="0.25">
      <c r="A123" s="50"/>
      <c r="B123" s="55"/>
    </row>
    <row r="124" spans="1:2" x14ac:dyDescent="0.25">
      <c r="A124" s="50"/>
      <c r="B124" s="55"/>
    </row>
    <row r="125" spans="1:2" x14ac:dyDescent="0.25">
      <c r="A125" s="50"/>
      <c r="B125" s="55"/>
    </row>
    <row r="126" spans="1:2" x14ac:dyDescent="0.25">
      <c r="A126" s="50"/>
      <c r="B126" s="55"/>
    </row>
    <row r="127" spans="1:2" x14ac:dyDescent="0.25">
      <c r="A127" s="50"/>
      <c r="B127" s="55"/>
    </row>
    <row r="128" spans="1:2" x14ac:dyDescent="0.25">
      <c r="A128" s="50"/>
      <c r="B128" s="55"/>
    </row>
    <row r="129" spans="1:2" x14ac:dyDescent="0.25">
      <c r="A129" s="50"/>
      <c r="B129" s="55"/>
    </row>
    <row r="130" spans="1:2" x14ac:dyDescent="0.25">
      <c r="A130" s="50"/>
      <c r="B130" s="55"/>
    </row>
    <row r="131" spans="1:2" x14ac:dyDescent="0.25">
      <c r="A131" s="50"/>
      <c r="B131" s="55"/>
    </row>
    <row r="132" spans="1:2" x14ac:dyDescent="0.25">
      <c r="A132" s="50"/>
      <c r="B132" s="55"/>
    </row>
    <row r="133" spans="1:2" x14ac:dyDescent="0.25">
      <c r="A133" s="50"/>
      <c r="B133" s="55"/>
    </row>
    <row r="134" spans="1:2" x14ac:dyDescent="0.25">
      <c r="A134" s="50"/>
      <c r="B134" s="55"/>
    </row>
    <row r="135" spans="1:2" x14ac:dyDescent="0.25">
      <c r="A135" s="50"/>
      <c r="B135" s="55"/>
    </row>
    <row r="136" spans="1:2" x14ac:dyDescent="0.25">
      <c r="A136" s="50"/>
      <c r="B136" s="55"/>
    </row>
    <row r="137" spans="1:2" x14ac:dyDescent="0.25">
      <c r="A137" s="50"/>
      <c r="B137" s="55"/>
    </row>
    <row r="138" spans="1:2" x14ac:dyDescent="0.25">
      <c r="A138" s="50"/>
      <c r="B138" s="55"/>
    </row>
    <row r="139" spans="1:2" x14ac:dyDescent="0.25">
      <c r="A139" s="50"/>
      <c r="B139" s="55"/>
    </row>
    <row r="140" spans="1:2" x14ac:dyDescent="0.25">
      <c r="A140" s="50"/>
      <c r="B140" s="55"/>
    </row>
    <row r="141" spans="1:2" x14ac:dyDescent="0.25">
      <c r="A141" s="50"/>
      <c r="B141" s="55"/>
    </row>
    <row r="142" spans="1:2" x14ac:dyDescent="0.25">
      <c r="A142" s="50"/>
      <c r="B142" s="55"/>
    </row>
    <row r="143" spans="1:2" x14ac:dyDescent="0.25">
      <c r="A143" s="50"/>
      <c r="B143" s="55"/>
    </row>
    <row r="144" spans="1:2" x14ac:dyDescent="0.25">
      <c r="A144" s="50"/>
      <c r="B144" s="55"/>
    </row>
    <row r="145" spans="1:2" x14ac:dyDescent="0.25">
      <c r="A145" s="50"/>
      <c r="B145" s="55"/>
    </row>
    <row r="146" spans="1:2" x14ac:dyDescent="0.25">
      <c r="A146" s="50"/>
      <c r="B146" s="55"/>
    </row>
    <row r="147" spans="1:2" x14ac:dyDescent="0.25">
      <c r="A147" s="50"/>
      <c r="B147" s="55"/>
    </row>
    <row r="148" spans="1:2" x14ac:dyDescent="0.25">
      <c r="A148" s="50"/>
      <c r="B148" s="55"/>
    </row>
    <row r="149" spans="1:2" x14ac:dyDescent="0.25">
      <c r="A149" s="50"/>
      <c r="B149" s="55"/>
    </row>
    <row r="150" spans="1:2" x14ac:dyDescent="0.25">
      <c r="A150" s="50"/>
      <c r="B150" s="55"/>
    </row>
    <row r="151" spans="1:2" x14ac:dyDescent="0.25">
      <c r="A151" s="50"/>
      <c r="B151" s="55"/>
    </row>
    <row r="152" spans="1:2" x14ac:dyDescent="0.25">
      <c r="A152" s="50"/>
      <c r="B152" s="55"/>
    </row>
    <row r="153" spans="1:2" x14ac:dyDescent="0.25">
      <c r="A153" s="50"/>
      <c r="B153" s="55"/>
    </row>
    <row r="154" spans="1:2" x14ac:dyDescent="0.25">
      <c r="A154" s="50"/>
      <c r="B154" s="55"/>
    </row>
    <row r="155" spans="1:2" x14ac:dyDescent="0.25">
      <c r="A155" s="50"/>
      <c r="B155" s="55"/>
    </row>
    <row r="156" spans="1:2" x14ac:dyDescent="0.25">
      <c r="A156" s="50"/>
      <c r="B156" s="55"/>
    </row>
    <row r="157" spans="1:2" x14ac:dyDescent="0.25">
      <c r="A157" s="50"/>
      <c r="B157" s="55"/>
    </row>
    <row r="158" spans="1:2" x14ac:dyDescent="0.25">
      <c r="A158" s="50"/>
      <c r="B158" s="55"/>
    </row>
    <row r="159" spans="1:2" x14ac:dyDescent="0.25">
      <c r="A159" s="50"/>
      <c r="B159" s="55"/>
    </row>
    <row r="160" spans="1:2" x14ac:dyDescent="0.25">
      <c r="A160" s="50"/>
      <c r="B160" s="55"/>
    </row>
    <row r="161" spans="1:2" x14ac:dyDescent="0.25">
      <c r="A161" s="50"/>
      <c r="B161" s="55"/>
    </row>
    <row r="162" spans="1:2" x14ac:dyDescent="0.25">
      <c r="A162" s="50"/>
      <c r="B162" s="55"/>
    </row>
    <row r="163" spans="1:2" x14ac:dyDescent="0.25">
      <c r="A163" s="50"/>
      <c r="B163" s="55"/>
    </row>
    <row r="164" spans="1:2" x14ac:dyDescent="0.25">
      <c r="A164" s="50"/>
      <c r="B164" s="55"/>
    </row>
    <row r="165" spans="1:2" x14ac:dyDescent="0.25">
      <c r="A165" s="50"/>
      <c r="B165" s="55"/>
    </row>
    <row r="166" spans="1:2" x14ac:dyDescent="0.25">
      <c r="A166" s="50"/>
      <c r="B166" s="55"/>
    </row>
    <row r="167" spans="1:2" x14ac:dyDescent="0.25">
      <c r="A167" s="50"/>
      <c r="B167" s="55"/>
    </row>
    <row r="168" spans="1:2" x14ac:dyDescent="0.25">
      <c r="A168" s="50"/>
      <c r="B168" s="55"/>
    </row>
    <row r="169" spans="1:2" x14ac:dyDescent="0.25">
      <c r="A169" s="50"/>
      <c r="B169" s="55"/>
    </row>
    <row r="170" spans="1:2" x14ac:dyDescent="0.25">
      <c r="A170" s="50"/>
      <c r="B170" s="55"/>
    </row>
    <row r="171" spans="1:2" x14ac:dyDescent="0.25">
      <c r="A171" s="50"/>
      <c r="B171" s="55"/>
    </row>
    <row r="172" spans="1:2" x14ac:dyDescent="0.25">
      <c r="A172" s="50"/>
      <c r="B172" s="55"/>
    </row>
    <row r="173" spans="1:2" x14ac:dyDescent="0.25">
      <c r="A173" s="50"/>
      <c r="B173" s="55"/>
    </row>
    <row r="174" spans="1:2" x14ac:dyDescent="0.25">
      <c r="A174" s="50"/>
      <c r="B174" s="55"/>
    </row>
    <row r="175" spans="1:2" x14ac:dyDescent="0.25">
      <c r="A175" s="50"/>
      <c r="B175" s="55"/>
    </row>
    <row r="176" spans="1:2" x14ac:dyDescent="0.25">
      <c r="A176" s="50"/>
      <c r="B176" s="55"/>
    </row>
    <row r="177" spans="1:2" x14ac:dyDescent="0.25">
      <c r="A177" s="50"/>
      <c r="B177" s="55"/>
    </row>
    <row r="178" spans="1:2" x14ac:dyDescent="0.25">
      <c r="A178" s="50"/>
      <c r="B178" s="55"/>
    </row>
    <row r="179" spans="1:2" x14ac:dyDescent="0.25">
      <c r="A179" s="50"/>
      <c r="B179" s="55"/>
    </row>
    <row r="180" spans="1:2" x14ac:dyDescent="0.25">
      <c r="A180" s="50"/>
      <c r="B180" s="55"/>
    </row>
    <row r="181" spans="1:2" x14ac:dyDescent="0.25">
      <c r="A181" s="50"/>
      <c r="B181" s="55"/>
    </row>
    <row r="182" spans="1:2" x14ac:dyDescent="0.25">
      <c r="A182" s="50"/>
      <c r="B182" s="55"/>
    </row>
    <row r="183" spans="1:2" x14ac:dyDescent="0.25">
      <c r="A183" s="50"/>
      <c r="B183" s="55"/>
    </row>
    <row r="184" spans="1:2" x14ac:dyDescent="0.25">
      <c r="A184" s="50"/>
      <c r="B184" s="55"/>
    </row>
    <row r="185" spans="1:2" x14ac:dyDescent="0.25">
      <c r="A185" s="50"/>
      <c r="B185" s="55"/>
    </row>
    <row r="186" spans="1:2" x14ac:dyDescent="0.25">
      <c r="A186" s="50"/>
      <c r="B186" s="55"/>
    </row>
    <row r="187" spans="1:2" x14ac:dyDescent="0.25">
      <c r="A187" s="50"/>
      <c r="B187" s="55"/>
    </row>
    <row r="188" spans="1:2" x14ac:dyDescent="0.25">
      <c r="A188" s="50"/>
      <c r="B188" s="55"/>
    </row>
    <row r="189" spans="1:2" x14ac:dyDescent="0.25">
      <c r="A189" s="50"/>
      <c r="B189" s="55"/>
    </row>
    <row r="190" spans="1:2" x14ac:dyDescent="0.25">
      <c r="A190" s="50"/>
      <c r="B190" s="55"/>
    </row>
    <row r="191" spans="1:2" x14ac:dyDescent="0.25">
      <c r="A191" s="50"/>
      <c r="B191" s="55"/>
    </row>
    <row r="192" spans="1:2" x14ac:dyDescent="0.25">
      <c r="A192" s="50"/>
      <c r="B192" s="55"/>
    </row>
    <row r="193" spans="1:2" x14ac:dyDescent="0.25">
      <c r="A193" s="50"/>
      <c r="B193" s="55"/>
    </row>
    <row r="194" spans="1:2" x14ac:dyDescent="0.25">
      <c r="A194" s="50"/>
      <c r="B194" s="55"/>
    </row>
    <row r="195" spans="1:2" x14ac:dyDescent="0.25">
      <c r="A195" s="50"/>
      <c r="B195" s="55"/>
    </row>
    <row r="196" spans="1:2" x14ac:dyDescent="0.25">
      <c r="A196" s="50"/>
      <c r="B196" s="55"/>
    </row>
    <row r="197" spans="1:2" x14ac:dyDescent="0.25">
      <c r="A197" s="50"/>
      <c r="B197" s="55"/>
    </row>
    <row r="198" spans="1:2" x14ac:dyDescent="0.25">
      <c r="A198" s="50"/>
      <c r="B198" s="55"/>
    </row>
    <row r="199" spans="1:2" x14ac:dyDescent="0.25">
      <c r="A199" s="50"/>
      <c r="B199" s="55"/>
    </row>
    <row r="200" spans="1:2" x14ac:dyDescent="0.25">
      <c r="A200" s="50"/>
      <c r="B200" s="55"/>
    </row>
    <row r="201" spans="1:2" x14ac:dyDescent="0.25">
      <c r="A201" s="50"/>
      <c r="B201" s="55"/>
    </row>
    <row r="202" spans="1:2" x14ac:dyDescent="0.25">
      <c r="A202" s="50"/>
      <c r="B202" s="55"/>
    </row>
    <row r="203" spans="1:2" x14ac:dyDescent="0.25">
      <c r="A203" s="50"/>
      <c r="B203" s="55"/>
    </row>
    <row r="204" spans="1:2" x14ac:dyDescent="0.25">
      <c r="A204" s="50"/>
      <c r="B204" s="55"/>
    </row>
    <row r="205" spans="1:2" x14ac:dyDescent="0.25">
      <c r="A205" s="50"/>
      <c r="B205" s="55"/>
    </row>
    <row r="206" spans="1:2" x14ac:dyDescent="0.25">
      <c r="A206" s="50"/>
      <c r="B206" s="55"/>
    </row>
    <row r="207" spans="1:2" x14ac:dyDescent="0.25">
      <c r="A207" s="50"/>
      <c r="B207" s="55"/>
    </row>
    <row r="208" spans="1:2" x14ac:dyDescent="0.25">
      <c r="A208" s="50"/>
      <c r="B208" s="55"/>
    </row>
    <row r="209" spans="1:2" x14ac:dyDescent="0.25">
      <c r="A209" s="50"/>
      <c r="B209" s="55"/>
    </row>
    <row r="210" spans="1:2" x14ac:dyDescent="0.25">
      <c r="A210" s="50"/>
      <c r="B210" s="55"/>
    </row>
    <row r="211" spans="1:2" x14ac:dyDescent="0.25">
      <c r="A211" s="50"/>
      <c r="B211" s="55"/>
    </row>
    <row r="212" spans="1:2" x14ac:dyDescent="0.25">
      <c r="A212" s="50"/>
      <c r="B212" s="55"/>
    </row>
    <row r="213" spans="1:2" x14ac:dyDescent="0.25">
      <c r="A213" s="50"/>
      <c r="B213" s="55"/>
    </row>
    <row r="214" spans="1:2" x14ac:dyDescent="0.25">
      <c r="A214" s="50"/>
      <c r="B214" s="55"/>
    </row>
    <row r="215" spans="1:2" x14ac:dyDescent="0.25">
      <c r="A215" s="50"/>
      <c r="B215" s="55"/>
    </row>
    <row r="216" spans="1:2" x14ac:dyDescent="0.25">
      <c r="A216" s="50"/>
      <c r="B216" s="55"/>
    </row>
    <row r="217" spans="1:2" x14ac:dyDescent="0.25">
      <c r="A217" s="50"/>
      <c r="B217" s="55"/>
    </row>
    <row r="218" spans="1:2" x14ac:dyDescent="0.25">
      <c r="A218" s="50"/>
      <c r="B218" s="55"/>
    </row>
    <row r="219" spans="1:2" x14ac:dyDescent="0.25">
      <c r="A219" s="50"/>
      <c r="B219" s="55"/>
    </row>
    <row r="220" spans="1:2" x14ac:dyDescent="0.25">
      <c r="A220" s="50"/>
      <c r="B220" s="55"/>
    </row>
    <row r="221" spans="1:2" x14ac:dyDescent="0.25">
      <c r="A221" s="50"/>
      <c r="B221" s="55"/>
    </row>
    <row r="222" spans="1:2" x14ac:dyDescent="0.25">
      <c r="A222" s="50"/>
      <c r="B222" s="55"/>
    </row>
    <row r="223" spans="1:2" x14ac:dyDescent="0.25">
      <c r="A223" s="50"/>
      <c r="B223" s="55"/>
    </row>
    <row r="224" spans="1:2" x14ac:dyDescent="0.25">
      <c r="A224" s="50"/>
      <c r="B224" s="55"/>
    </row>
    <row r="225" spans="1:2" x14ac:dyDescent="0.25">
      <c r="A225" s="50"/>
      <c r="B225" s="55"/>
    </row>
    <row r="226" spans="1:2" x14ac:dyDescent="0.25">
      <c r="A226" s="50"/>
      <c r="B226" s="55"/>
    </row>
    <row r="227" spans="1:2" x14ac:dyDescent="0.25">
      <c r="A227" s="50"/>
      <c r="B227" s="55"/>
    </row>
    <row r="228" spans="1:2" x14ac:dyDescent="0.25">
      <c r="A228" s="50"/>
      <c r="B228" s="55"/>
    </row>
    <row r="229" spans="1:2" x14ac:dyDescent="0.25">
      <c r="A229" s="50"/>
      <c r="B229" s="55"/>
    </row>
    <row r="230" spans="1:2" x14ac:dyDescent="0.25">
      <c r="A230" s="50"/>
      <c r="B230" s="55"/>
    </row>
    <row r="231" spans="1:2" x14ac:dyDescent="0.25">
      <c r="A231" s="50"/>
      <c r="B231" s="55"/>
    </row>
    <row r="232" spans="1:2" x14ac:dyDescent="0.25">
      <c r="A232" s="50"/>
      <c r="B232" s="55"/>
    </row>
    <row r="233" spans="1:2" x14ac:dyDescent="0.25">
      <c r="A233" s="50"/>
      <c r="B233" s="55"/>
    </row>
    <row r="234" spans="1:2" x14ac:dyDescent="0.25">
      <c r="A234" s="50"/>
      <c r="B234" s="55"/>
    </row>
    <row r="235" spans="1:2" x14ac:dyDescent="0.25">
      <c r="A235" s="50"/>
      <c r="B235" s="55"/>
    </row>
    <row r="236" spans="1:2" x14ac:dyDescent="0.25">
      <c r="A236" s="50"/>
      <c r="B236" s="55"/>
    </row>
    <row r="237" spans="1:2" x14ac:dyDescent="0.25">
      <c r="A237" s="50"/>
      <c r="B237" s="55"/>
    </row>
    <row r="238" spans="1:2" x14ac:dyDescent="0.25">
      <c r="A238" s="50"/>
      <c r="B238" s="55"/>
    </row>
    <row r="239" spans="1:2" x14ac:dyDescent="0.25">
      <c r="A239" s="50"/>
      <c r="B239" s="55"/>
    </row>
    <row r="240" spans="1:2" x14ac:dyDescent="0.25">
      <c r="A240" s="50"/>
      <c r="B240" s="55"/>
    </row>
    <row r="241" spans="1:2" x14ac:dyDescent="0.25">
      <c r="A241" s="50"/>
      <c r="B241" s="55"/>
    </row>
    <row r="242" spans="1:2" x14ac:dyDescent="0.25">
      <c r="A242" s="50"/>
      <c r="B242" s="55"/>
    </row>
    <row r="243" spans="1:2" x14ac:dyDescent="0.25">
      <c r="A243" s="50"/>
      <c r="B243" s="55"/>
    </row>
    <row r="244" spans="1:2" x14ac:dyDescent="0.25">
      <c r="A244" s="50"/>
      <c r="B244" s="55"/>
    </row>
    <row r="245" spans="1:2" x14ac:dyDescent="0.25">
      <c r="A245" s="50"/>
      <c r="B245" s="55"/>
    </row>
    <row r="246" spans="1:2" x14ac:dyDescent="0.25">
      <c r="A246" s="50"/>
      <c r="B246" s="55"/>
    </row>
    <row r="247" spans="1:2" x14ac:dyDescent="0.25">
      <c r="A247" s="50"/>
      <c r="B247" s="55"/>
    </row>
    <row r="248" spans="1:2" x14ac:dyDescent="0.25">
      <c r="A248" s="50"/>
      <c r="B248" s="55"/>
    </row>
    <row r="249" spans="1:2" x14ac:dyDescent="0.25">
      <c r="A249" s="50"/>
      <c r="B249" s="55"/>
    </row>
    <row r="250" spans="1:2" x14ac:dyDescent="0.25">
      <c r="A250" s="50"/>
      <c r="B250" s="55"/>
    </row>
    <row r="251" spans="1:2" x14ac:dyDescent="0.25">
      <c r="A251" s="50"/>
      <c r="B251" s="55"/>
    </row>
    <row r="252" spans="1:2" x14ac:dyDescent="0.25">
      <c r="A252" s="50"/>
      <c r="B252" s="55"/>
    </row>
    <row r="253" spans="1:2" x14ac:dyDescent="0.25">
      <c r="A253" s="50"/>
      <c r="B253" s="55"/>
    </row>
    <row r="254" spans="1:2" x14ac:dyDescent="0.25">
      <c r="A254" s="50"/>
      <c r="B254" s="55"/>
    </row>
    <row r="255" spans="1:2" x14ac:dyDescent="0.25">
      <c r="A255" s="50"/>
      <c r="B255" s="55"/>
    </row>
    <row r="256" spans="1:2" x14ac:dyDescent="0.25">
      <c r="A256" s="50"/>
      <c r="B256" s="55"/>
    </row>
    <row r="257" spans="1:2" x14ac:dyDescent="0.25">
      <c r="A257" s="50"/>
      <c r="B257" s="55"/>
    </row>
    <row r="258" spans="1:2" x14ac:dyDescent="0.25">
      <c r="A258" s="50"/>
      <c r="B258" s="55"/>
    </row>
    <row r="259" spans="1:2" x14ac:dyDescent="0.25">
      <c r="A259" s="50"/>
      <c r="B259" s="55"/>
    </row>
    <row r="260" spans="1:2" x14ac:dyDescent="0.25">
      <c r="A260" s="50"/>
      <c r="B260" s="55"/>
    </row>
    <row r="261" spans="1:2" x14ac:dyDescent="0.25">
      <c r="A261" s="50"/>
      <c r="B261" s="55"/>
    </row>
    <row r="262" spans="1:2" x14ac:dyDescent="0.25">
      <c r="A262" s="50"/>
      <c r="B262" s="55"/>
    </row>
    <row r="263" spans="1:2" x14ac:dyDescent="0.25">
      <c r="A263" s="50"/>
      <c r="B263" s="55"/>
    </row>
    <row r="264" spans="1:2" x14ac:dyDescent="0.25">
      <c r="A264" s="50"/>
      <c r="B264" s="55"/>
    </row>
    <row r="265" spans="1:2" x14ac:dyDescent="0.25">
      <c r="A265" s="50"/>
      <c r="B265" s="55"/>
    </row>
    <row r="266" spans="1:2" x14ac:dyDescent="0.25">
      <c r="A266" s="50"/>
      <c r="B266" s="55"/>
    </row>
    <row r="267" spans="1:2" x14ac:dyDescent="0.25">
      <c r="A267" s="50"/>
      <c r="B267" s="55"/>
    </row>
    <row r="268" spans="1:2" x14ac:dyDescent="0.25">
      <c r="A268" s="50"/>
      <c r="B268" s="55"/>
    </row>
    <row r="269" spans="1:2" x14ac:dyDescent="0.25">
      <c r="A269" s="50"/>
      <c r="B269" s="55"/>
    </row>
    <row r="270" spans="1:2" x14ac:dyDescent="0.25">
      <c r="A270" s="50"/>
      <c r="B270" s="55"/>
    </row>
    <row r="271" spans="1:2" x14ac:dyDescent="0.25">
      <c r="A271" s="50"/>
      <c r="B271" s="55"/>
    </row>
    <row r="272" spans="1:2" x14ac:dyDescent="0.25">
      <c r="A272" s="50"/>
      <c r="B272" s="55"/>
    </row>
    <row r="273" spans="1:2" x14ac:dyDescent="0.25">
      <c r="A273" s="50"/>
      <c r="B273" s="55"/>
    </row>
    <row r="274" spans="1:2" x14ac:dyDescent="0.25">
      <c r="A274" s="50"/>
      <c r="B274" s="55"/>
    </row>
    <row r="275" spans="1:2" x14ac:dyDescent="0.25">
      <c r="A275" s="50"/>
      <c r="B275" s="55"/>
    </row>
    <row r="276" spans="1:2" x14ac:dyDescent="0.25">
      <c r="A276" s="50"/>
      <c r="B276" s="55"/>
    </row>
    <row r="277" spans="1:2" x14ac:dyDescent="0.25">
      <c r="A277" s="50"/>
      <c r="B277" s="55"/>
    </row>
    <row r="278" spans="1:2" x14ac:dyDescent="0.25">
      <c r="A278" s="50"/>
      <c r="B278" s="55"/>
    </row>
    <row r="279" spans="1:2" x14ac:dyDescent="0.25">
      <c r="A279" s="50"/>
      <c r="B279" s="55"/>
    </row>
    <row r="280" spans="1:2" x14ac:dyDescent="0.25">
      <c r="A280" s="50"/>
      <c r="B280" s="55"/>
    </row>
    <row r="281" spans="1:2" x14ac:dyDescent="0.25">
      <c r="A281" s="50"/>
      <c r="B281" s="55"/>
    </row>
    <row r="282" spans="1:2" x14ac:dyDescent="0.25">
      <c r="A282" s="50"/>
      <c r="B282" s="55"/>
    </row>
    <row r="283" spans="1:2" x14ac:dyDescent="0.25">
      <c r="A283" s="50"/>
      <c r="B283" s="55"/>
    </row>
    <row r="284" spans="1:2" x14ac:dyDescent="0.25">
      <c r="A284" s="50"/>
      <c r="B284" s="55"/>
    </row>
    <row r="285" spans="1:2" x14ac:dyDescent="0.25">
      <c r="A285" s="50"/>
      <c r="B285" s="55"/>
    </row>
    <row r="286" spans="1:2" x14ac:dyDescent="0.25">
      <c r="A286" s="50"/>
      <c r="B286" s="55"/>
    </row>
    <row r="287" spans="1:2" x14ac:dyDescent="0.25">
      <c r="A287" s="50"/>
      <c r="B287" s="55"/>
    </row>
    <row r="288" spans="1:2" x14ac:dyDescent="0.25">
      <c r="A288" s="50"/>
      <c r="B288" s="55"/>
    </row>
    <row r="289" spans="1:2" x14ac:dyDescent="0.25">
      <c r="A289" s="50"/>
      <c r="B289" s="55"/>
    </row>
    <row r="290" spans="1:2" x14ac:dyDescent="0.25">
      <c r="A290" s="50"/>
      <c r="B290" s="55"/>
    </row>
    <row r="291" spans="1:2" x14ac:dyDescent="0.25">
      <c r="A291" s="50"/>
      <c r="B291" s="55"/>
    </row>
    <row r="292" spans="1:2" x14ac:dyDescent="0.25">
      <c r="A292" s="50"/>
      <c r="B292" s="55"/>
    </row>
    <row r="293" spans="1:2" x14ac:dyDescent="0.25">
      <c r="A293" s="50"/>
      <c r="B293" s="55"/>
    </row>
    <row r="294" spans="1:2" x14ac:dyDescent="0.25">
      <c r="A294" s="50"/>
      <c r="B294" s="55"/>
    </row>
    <row r="295" spans="1:2" x14ac:dyDescent="0.25">
      <c r="A295" s="50"/>
      <c r="B295" s="55"/>
    </row>
    <row r="296" spans="1:2" x14ac:dyDescent="0.25">
      <c r="A296" s="50"/>
      <c r="B296" s="55"/>
    </row>
    <row r="297" spans="1:2" x14ac:dyDescent="0.25">
      <c r="A297" s="50"/>
      <c r="B297" s="55"/>
    </row>
    <row r="298" spans="1:2" x14ac:dyDescent="0.25">
      <c r="A298" s="50"/>
      <c r="B298" s="55"/>
    </row>
    <row r="299" spans="1:2" x14ac:dyDescent="0.25">
      <c r="A299" s="50"/>
      <c r="B299" s="55"/>
    </row>
    <row r="300" spans="1:2" x14ac:dyDescent="0.25">
      <c r="A300" s="50"/>
      <c r="B300" s="55"/>
    </row>
    <row r="301" spans="1:2" x14ac:dyDescent="0.25">
      <c r="A301" s="50"/>
      <c r="B301" s="55"/>
    </row>
    <row r="302" spans="1:2" x14ac:dyDescent="0.25">
      <c r="A302" s="50"/>
      <c r="B302" s="55"/>
    </row>
    <row r="303" spans="1:2" x14ac:dyDescent="0.25">
      <c r="A303" s="50"/>
      <c r="B303" s="55"/>
    </row>
    <row r="304" spans="1:2" x14ac:dyDescent="0.25">
      <c r="A304" s="50"/>
      <c r="B304" s="55"/>
    </row>
    <row r="305" spans="1:2" x14ac:dyDescent="0.25">
      <c r="A305" s="50"/>
      <c r="B305" s="55"/>
    </row>
    <row r="306" spans="1:2" x14ac:dyDescent="0.25">
      <c r="A306" s="50"/>
      <c r="B306" s="55"/>
    </row>
    <row r="307" spans="1:2" x14ac:dyDescent="0.25">
      <c r="A307" s="50"/>
      <c r="B307" s="55"/>
    </row>
    <row r="308" spans="1:2" x14ac:dyDescent="0.25">
      <c r="A308" s="50"/>
      <c r="B308" s="55"/>
    </row>
    <row r="309" spans="1:2" x14ac:dyDescent="0.25">
      <c r="A309" s="50"/>
      <c r="B309" s="55"/>
    </row>
    <row r="310" spans="1:2" x14ac:dyDescent="0.25">
      <c r="A310" s="50"/>
      <c r="B310" s="55"/>
    </row>
    <row r="311" spans="1:2" x14ac:dyDescent="0.25">
      <c r="A311" s="50"/>
      <c r="B311" s="55"/>
    </row>
    <row r="312" spans="1:2" x14ac:dyDescent="0.25">
      <c r="A312" s="50"/>
      <c r="B312" s="55"/>
    </row>
    <row r="313" spans="1:2" x14ac:dyDescent="0.25">
      <c r="A313" s="50"/>
      <c r="B313" s="55"/>
    </row>
    <row r="314" spans="1:2" x14ac:dyDescent="0.25">
      <c r="A314" s="50"/>
      <c r="B314" s="55"/>
    </row>
    <row r="315" spans="1:2" x14ac:dyDescent="0.25">
      <c r="A315" s="50"/>
      <c r="B315" s="55"/>
    </row>
    <row r="316" spans="1:2" x14ac:dyDescent="0.25">
      <c r="A316" s="50"/>
      <c r="B316" s="55"/>
    </row>
    <row r="317" spans="1:2" x14ac:dyDescent="0.25">
      <c r="A317" s="50"/>
      <c r="B317" s="55"/>
    </row>
    <row r="318" spans="1:2" x14ac:dyDescent="0.25">
      <c r="A318" s="50"/>
      <c r="B318" s="55"/>
    </row>
    <row r="319" spans="1:2" x14ac:dyDescent="0.25">
      <c r="A319" s="50"/>
      <c r="B319" s="55"/>
    </row>
    <row r="320" spans="1:2" x14ac:dyDescent="0.25">
      <c r="A320" s="50"/>
      <c r="B320" s="55"/>
    </row>
    <row r="321" spans="1:2" x14ac:dyDescent="0.25">
      <c r="A321" s="50"/>
      <c r="B321" s="55"/>
    </row>
    <row r="322" spans="1:2" x14ac:dyDescent="0.25">
      <c r="A322" s="50"/>
      <c r="B322" s="55"/>
    </row>
    <row r="323" spans="1:2" x14ac:dyDescent="0.25">
      <c r="A323" s="50"/>
      <c r="B323" s="55"/>
    </row>
    <row r="324" spans="1:2" x14ac:dyDescent="0.25">
      <c r="A324" s="50"/>
      <c r="B324" s="55"/>
    </row>
    <row r="325" spans="1:2" x14ac:dyDescent="0.25">
      <c r="A325" s="50"/>
      <c r="B325" s="55"/>
    </row>
    <row r="326" spans="1:2" x14ac:dyDescent="0.25">
      <c r="A326" s="50"/>
      <c r="B326" s="55"/>
    </row>
    <row r="327" spans="1:2" x14ac:dyDescent="0.25">
      <c r="A327" s="50"/>
      <c r="B327" s="55"/>
    </row>
    <row r="328" spans="1:2" x14ac:dyDescent="0.25">
      <c r="A328" s="50"/>
      <c r="B328" s="55"/>
    </row>
    <row r="329" spans="1:2" x14ac:dyDescent="0.25">
      <c r="A329" s="50"/>
      <c r="B329" s="55"/>
    </row>
    <row r="330" spans="1:2" x14ac:dyDescent="0.25">
      <c r="A330" s="50"/>
      <c r="B330" s="55"/>
    </row>
    <row r="331" spans="1:2" x14ac:dyDescent="0.25">
      <c r="A331" s="50"/>
      <c r="B331" s="55"/>
    </row>
    <row r="332" spans="1:2" x14ac:dyDescent="0.25">
      <c r="A332" s="50"/>
      <c r="B332" s="55"/>
    </row>
    <row r="333" spans="1:2" x14ac:dyDescent="0.25">
      <c r="A333" s="50"/>
      <c r="B333" s="55"/>
    </row>
    <row r="334" spans="1:2" x14ac:dyDescent="0.25">
      <c r="A334" s="50"/>
      <c r="B334" s="55"/>
    </row>
    <row r="335" spans="1:2" x14ac:dyDescent="0.25">
      <c r="A335" s="50"/>
      <c r="B335" s="55"/>
    </row>
    <row r="336" spans="1:2" x14ac:dyDescent="0.25">
      <c r="A336" s="50"/>
      <c r="B336" s="55"/>
    </row>
    <row r="337" spans="1:2" x14ac:dyDescent="0.25">
      <c r="A337" s="50"/>
      <c r="B337" s="55"/>
    </row>
    <row r="338" spans="1:2" x14ac:dyDescent="0.25">
      <c r="A338" s="50"/>
      <c r="B338" s="55"/>
    </row>
    <row r="339" spans="1:2" x14ac:dyDescent="0.25">
      <c r="A339" s="50"/>
      <c r="B339" s="55"/>
    </row>
    <row r="340" spans="1:2" x14ac:dyDescent="0.25">
      <c r="A340" s="50"/>
      <c r="B340" s="55"/>
    </row>
    <row r="341" spans="1:2" x14ac:dyDescent="0.25">
      <c r="A341" s="50"/>
      <c r="B341" s="55"/>
    </row>
    <row r="342" spans="1:2" x14ac:dyDescent="0.25">
      <c r="A342" s="50"/>
      <c r="B342" s="55"/>
    </row>
    <row r="343" spans="1:2" x14ac:dyDescent="0.25">
      <c r="A343" s="50"/>
      <c r="B343" s="55"/>
    </row>
    <row r="344" spans="1:2" x14ac:dyDescent="0.25">
      <c r="A344" s="50"/>
      <c r="B344" s="55"/>
    </row>
    <row r="345" spans="1:2" x14ac:dyDescent="0.25">
      <c r="A345" s="50"/>
      <c r="B345" s="55"/>
    </row>
    <row r="346" spans="1:2" x14ac:dyDescent="0.25">
      <c r="A346" s="50"/>
      <c r="B346" s="55"/>
    </row>
    <row r="347" spans="1:2" x14ac:dyDescent="0.25">
      <c r="A347" s="50"/>
      <c r="B347" s="55"/>
    </row>
    <row r="348" spans="1:2" x14ac:dyDescent="0.25">
      <c r="A348" s="50"/>
      <c r="B348" s="55"/>
    </row>
    <row r="349" spans="1:2" x14ac:dyDescent="0.25">
      <c r="A349" s="50"/>
      <c r="B349" s="55"/>
    </row>
    <row r="350" spans="1:2" x14ac:dyDescent="0.25">
      <c r="A350" s="50"/>
      <c r="B350" s="55"/>
    </row>
    <row r="351" spans="1:2" x14ac:dyDescent="0.25">
      <c r="A351" s="50"/>
      <c r="B351" s="55"/>
    </row>
    <row r="352" spans="1:2" x14ac:dyDescent="0.25">
      <c r="A352" s="50"/>
      <c r="B352" s="55"/>
    </row>
    <row r="353" spans="1:2" x14ac:dyDescent="0.25">
      <c r="A353" s="50"/>
      <c r="B353" s="55"/>
    </row>
    <row r="354" spans="1:2" x14ac:dyDescent="0.25">
      <c r="A354" s="50"/>
      <c r="B354" s="55"/>
    </row>
    <row r="355" spans="1:2" x14ac:dyDescent="0.25">
      <c r="A355" s="50"/>
      <c r="B355" s="55"/>
    </row>
    <row r="356" spans="1:2" x14ac:dyDescent="0.25">
      <c r="A356" s="50"/>
      <c r="B356" s="55"/>
    </row>
    <row r="357" spans="1:2" x14ac:dyDescent="0.25">
      <c r="A357" s="50"/>
      <c r="B357" s="55"/>
    </row>
    <row r="358" spans="1:2" x14ac:dyDescent="0.25">
      <c r="A358" s="50"/>
      <c r="B358" s="55"/>
    </row>
    <row r="359" spans="1:2" x14ac:dyDescent="0.25">
      <c r="A359" s="50"/>
      <c r="B359" s="55"/>
    </row>
    <row r="360" spans="1:2" x14ac:dyDescent="0.25">
      <c r="A360" s="50"/>
      <c r="B360" s="55"/>
    </row>
    <row r="361" spans="1:2" x14ac:dyDescent="0.25">
      <c r="A361" s="50"/>
      <c r="B361" s="55"/>
    </row>
    <row r="362" spans="1:2" x14ac:dyDescent="0.25">
      <c r="A362" s="50"/>
      <c r="B362" s="55"/>
    </row>
    <row r="363" spans="1:2" x14ac:dyDescent="0.25">
      <c r="A363" s="50"/>
      <c r="B363" s="55"/>
    </row>
    <row r="364" spans="1:2" x14ac:dyDescent="0.25">
      <c r="A364" s="50"/>
      <c r="B364" s="55"/>
    </row>
    <row r="365" spans="1:2" x14ac:dyDescent="0.25">
      <c r="A365" s="50"/>
      <c r="B365" s="55"/>
    </row>
    <row r="366" spans="1:2" x14ac:dyDescent="0.25">
      <c r="A366" s="50"/>
      <c r="B366" s="55"/>
    </row>
    <row r="367" spans="1:2" x14ac:dyDescent="0.25">
      <c r="A367" s="50"/>
      <c r="B367" s="55"/>
    </row>
    <row r="368" spans="1:2" x14ac:dyDescent="0.25">
      <c r="A368" s="50"/>
      <c r="B368" s="55"/>
    </row>
    <row r="369" spans="1:2" x14ac:dyDescent="0.25">
      <c r="A369" s="50"/>
      <c r="B369" s="55"/>
    </row>
    <row r="370" spans="1:2" x14ac:dyDescent="0.25">
      <c r="A370" s="50"/>
      <c r="B370" s="55"/>
    </row>
    <row r="371" spans="1:2" x14ac:dyDescent="0.25">
      <c r="A371" s="50"/>
      <c r="B371" s="55"/>
    </row>
    <row r="372" spans="1:2" x14ac:dyDescent="0.25">
      <c r="A372" s="50"/>
      <c r="B372" s="55"/>
    </row>
    <row r="373" spans="1:2" x14ac:dyDescent="0.25">
      <c r="A373" s="50"/>
      <c r="B373" s="55"/>
    </row>
    <row r="374" spans="1:2" x14ac:dyDescent="0.25">
      <c r="A374" s="50"/>
      <c r="B374" s="55"/>
    </row>
    <row r="375" spans="1:2" x14ac:dyDescent="0.25">
      <c r="A375" s="50"/>
      <c r="B375" s="55"/>
    </row>
    <row r="376" spans="1:2" x14ac:dyDescent="0.25">
      <c r="A376" s="50"/>
      <c r="B376" s="55"/>
    </row>
    <row r="377" spans="1:2" x14ac:dyDescent="0.25">
      <c r="A377" s="50"/>
      <c r="B377" s="55"/>
    </row>
    <row r="378" spans="1:2" x14ac:dyDescent="0.25">
      <c r="A378" s="50"/>
      <c r="B378" s="55"/>
    </row>
    <row r="379" spans="1:2" x14ac:dyDescent="0.25">
      <c r="A379" s="50"/>
      <c r="B379" s="55"/>
    </row>
    <row r="380" spans="1:2" x14ac:dyDescent="0.25">
      <c r="A380" s="50"/>
      <c r="B380" s="55"/>
    </row>
    <row r="381" spans="1:2" x14ac:dyDescent="0.25">
      <c r="A381" s="50"/>
      <c r="B381" s="55"/>
    </row>
    <row r="382" spans="1:2" x14ac:dyDescent="0.25">
      <c r="A382" s="50"/>
      <c r="B382" s="55"/>
    </row>
    <row r="383" spans="1:2" x14ac:dyDescent="0.25">
      <c r="A383" s="50"/>
      <c r="B383" s="55"/>
    </row>
    <row r="384" spans="1:2" x14ac:dyDescent="0.25">
      <c r="A384" s="50"/>
      <c r="B384" s="55"/>
    </row>
    <row r="385" spans="1:2" x14ac:dyDescent="0.25">
      <c r="A385" s="50"/>
      <c r="B385" s="55"/>
    </row>
    <row r="386" spans="1:2" x14ac:dyDescent="0.25">
      <c r="A386" s="50"/>
      <c r="B386" s="55"/>
    </row>
    <row r="387" spans="1:2" x14ac:dyDescent="0.25">
      <c r="A387" s="50"/>
      <c r="B387" s="55"/>
    </row>
    <row r="388" spans="1:2" x14ac:dyDescent="0.25">
      <c r="A388" s="50"/>
      <c r="B388" s="55"/>
    </row>
    <row r="389" spans="1:2" x14ac:dyDescent="0.25">
      <c r="A389" s="50"/>
      <c r="B389" s="55"/>
    </row>
    <row r="390" spans="1:2" x14ac:dyDescent="0.25">
      <c r="A390" s="50"/>
      <c r="B390" s="55"/>
    </row>
    <row r="391" spans="1:2" x14ac:dyDescent="0.25">
      <c r="A391" s="50"/>
      <c r="B391" s="55"/>
    </row>
    <row r="392" spans="1:2" x14ac:dyDescent="0.25">
      <c r="A392" s="50"/>
      <c r="B392" s="55"/>
    </row>
    <row r="393" spans="1:2" x14ac:dyDescent="0.25">
      <c r="A393" s="50"/>
      <c r="B393" s="55"/>
    </row>
    <row r="394" spans="1:2" x14ac:dyDescent="0.25">
      <c r="A394" s="50"/>
      <c r="B394" s="55"/>
    </row>
    <row r="395" spans="1:2" x14ac:dyDescent="0.25">
      <c r="A395" s="50"/>
      <c r="B395" s="55"/>
    </row>
    <row r="396" spans="1:2" x14ac:dyDescent="0.25">
      <c r="A396" s="50"/>
      <c r="B396" s="55"/>
    </row>
    <row r="397" spans="1:2" x14ac:dyDescent="0.25">
      <c r="A397" s="50"/>
      <c r="B397" s="55"/>
    </row>
    <row r="398" spans="1:2" x14ac:dyDescent="0.25">
      <c r="A398" s="50"/>
      <c r="B398" s="55"/>
    </row>
    <row r="399" spans="1:2" x14ac:dyDescent="0.25">
      <c r="A399" s="50"/>
      <c r="B399" s="55"/>
    </row>
    <row r="400" spans="1:2" x14ac:dyDescent="0.25">
      <c r="A400" s="50"/>
      <c r="B400" s="55"/>
    </row>
    <row r="401" spans="1:2" x14ac:dyDescent="0.25">
      <c r="A401" s="50"/>
      <c r="B401" s="55"/>
    </row>
    <row r="402" spans="1:2" x14ac:dyDescent="0.25">
      <c r="A402" s="50"/>
      <c r="B402" s="55"/>
    </row>
    <row r="403" spans="1:2" x14ac:dyDescent="0.25">
      <c r="A403" s="50"/>
      <c r="B403" s="55"/>
    </row>
    <row r="404" spans="1:2" x14ac:dyDescent="0.25">
      <c r="A404" s="50"/>
      <c r="B404" s="55"/>
    </row>
    <row r="405" spans="1:2" x14ac:dyDescent="0.25">
      <c r="A405" s="50"/>
      <c r="B405" s="55"/>
    </row>
    <row r="406" spans="1:2" x14ac:dyDescent="0.25">
      <c r="A406" s="50"/>
      <c r="B406" s="55"/>
    </row>
    <row r="407" spans="1:2" x14ac:dyDescent="0.25">
      <c r="A407" s="50"/>
      <c r="B407" s="55"/>
    </row>
    <row r="408" spans="1:2" x14ac:dyDescent="0.25">
      <c r="A408" s="50"/>
      <c r="B408" s="55"/>
    </row>
    <row r="409" spans="1:2" x14ac:dyDescent="0.25">
      <c r="A409" s="50"/>
      <c r="B409" s="55"/>
    </row>
    <row r="410" spans="1:2" x14ac:dyDescent="0.25">
      <c r="A410" s="50"/>
      <c r="B410" s="55"/>
    </row>
    <row r="411" spans="1:2" x14ac:dyDescent="0.25">
      <c r="A411" s="50"/>
      <c r="B411" s="55"/>
    </row>
    <row r="412" spans="1:2" x14ac:dyDescent="0.25">
      <c r="A412" s="50"/>
      <c r="B412" s="55"/>
    </row>
    <row r="413" spans="1:2" x14ac:dyDescent="0.25">
      <c r="A413" s="50"/>
      <c r="B413" s="55"/>
    </row>
    <row r="414" spans="1:2" x14ac:dyDescent="0.25">
      <c r="A414" s="50"/>
      <c r="B414" s="55"/>
    </row>
    <row r="415" spans="1:2" x14ac:dyDescent="0.25">
      <c r="A415" s="50"/>
      <c r="B415" s="55"/>
    </row>
    <row r="416" spans="1:2" x14ac:dyDescent="0.25">
      <c r="A416" s="50"/>
      <c r="B416" s="55"/>
    </row>
    <row r="417" spans="1:2" x14ac:dyDescent="0.25">
      <c r="A417" s="50"/>
      <c r="B417" s="55"/>
    </row>
    <row r="418" spans="1:2" x14ac:dyDescent="0.25">
      <c r="A418" s="50"/>
      <c r="B418" s="55"/>
    </row>
    <row r="419" spans="1:2" x14ac:dyDescent="0.25">
      <c r="A419" s="50"/>
      <c r="B419" s="55"/>
    </row>
    <row r="420" spans="1:2" x14ac:dyDescent="0.25">
      <c r="A420" s="50"/>
      <c r="B420" s="55"/>
    </row>
    <row r="421" spans="1:2" x14ac:dyDescent="0.25">
      <c r="A421" s="50"/>
      <c r="B421" s="55"/>
    </row>
    <row r="422" spans="1:2" x14ac:dyDescent="0.25">
      <c r="A422" s="50"/>
      <c r="B422" s="55"/>
    </row>
    <row r="423" spans="1:2" x14ac:dyDescent="0.25">
      <c r="A423" s="50"/>
      <c r="B423" s="55"/>
    </row>
    <row r="424" spans="1:2" x14ac:dyDescent="0.25">
      <c r="A424" s="50"/>
      <c r="B424" s="55"/>
    </row>
    <row r="425" spans="1:2" x14ac:dyDescent="0.25">
      <c r="A425" s="50"/>
      <c r="B425" s="55"/>
    </row>
    <row r="426" spans="1:2" x14ac:dyDescent="0.25">
      <c r="A426" s="50"/>
      <c r="B426" s="55"/>
    </row>
    <row r="427" spans="1:2" x14ac:dyDescent="0.25">
      <c r="A427" s="50"/>
      <c r="B427" s="55"/>
    </row>
    <row r="428" spans="1:2" x14ac:dyDescent="0.25">
      <c r="A428" s="50"/>
      <c r="B428" s="55"/>
    </row>
    <row r="429" spans="1:2" x14ac:dyDescent="0.25">
      <c r="A429" s="50"/>
      <c r="B429" s="55"/>
    </row>
    <row r="430" spans="1:2" x14ac:dyDescent="0.25">
      <c r="A430" s="50"/>
      <c r="B430" s="55"/>
    </row>
    <row r="431" spans="1:2" x14ac:dyDescent="0.25">
      <c r="A431" s="50"/>
      <c r="B431" s="55"/>
    </row>
    <row r="432" spans="1:2" x14ac:dyDescent="0.25">
      <c r="A432" s="50"/>
      <c r="B432" s="55"/>
    </row>
    <row r="433" spans="1:2" x14ac:dyDescent="0.25">
      <c r="A433" s="50"/>
      <c r="B433" s="55"/>
    </row>
    <row r="434" spans="1:2" x14ac:dyDescent="0.25">
      <c r="A434" s="50"/>
      <c r="B434" s="55"/>
    </row>
    <row r="435" spans="1:2" x14ac:dyDescent="0.25">
      <c r="A435" s="50"/>
      <c r="B435" s="55"/>
    </row>
    <row r="436" spans="1:2" x14ac:dyDescent="0.25">
      <c r="A436" s="50"/>
      <c r="B436" s="55"/>
    </row>
    <row r="437" spans="1:2" x14ac:dyDescent="0.25">
      <c r="A437" s="50"/>
      <c r="B437" s="55"/>
    </row>
    <row r="438" spans="1:2" x14ac:dyDescent="0.25">
      <c r="A438" s="50"/>
      <c r="B438" s="55"/>
    </row>
    <row r="439" spans="1:2" x14ac:dyDescent="0.25">
      <c r="A439" s="50"/>
      <c r="B439" s="55"/>
    </row>
    <row r="440" spans="1:2" x14ac:dyDescent="0.25">
      <c r="A440" s="50"/>
      <c r="B440" s="55"/>
    </row>
    <row r="441" spans="1:2" x14ac:dyDescent="0.25">
      <c r="A441" s="50"/>
      <c r="B441" s="55"/>
    </row>
    <row r="442" spans="1:2" x14ac:dyDescent="0.25">
      <c r="A442" s="50"/>
      <c r="B442" s="55"/>
    </row>
    <row r="443" spans="1:2" x14ac:dyDescent="0.25">
      <c r="A443" s="50"/>
      <c r="B443" s="55"/>
    </row>
    <row r="444" spans="1:2" x14ac:dyDescent="0.25">
      <c r="A444" s="50"/>
      <c r="B444" s="55"/>
    </row>
    <row r="445" spans="1:2" x14ac:dyDescent="0.25">
      <c r="A445" s="50"/>
      <c r="B445" s="55"/>
    </row>
    <row r="446" spans="1:2" x14ac:dyDescent="0.25">
      <c r="A446" s="50"/>
      <c r="B446" s="55"/>
    </row>
    <row r="447" spans="1:2" x14ac:dyDescent="0.25">
      <c r="A447" s="50"/>
      <c r="B447" s="55"/>
    </row>
    <row r="448" spans="1:2" x14ac:dyDescent="0.25">
      <c r="A448" s="50"/>
      <c r="B448" s="55"/>
    </row>
    <row r="449" spans="1:2" x14ac:dyDescent="0.25">
      <c r="A449" s="50"/>
      <c r="B449" s="55"/>
    </row>
    <row r="450" spans="1:2" x14ac:dyDescent="0.25">
      <c r="A450" s="50"/>
      <c r="B450" s="55"/>
    </row>
    <row r="451" spans="1:2" x14ac:dyDescent="0.25">
      <c r="A451" s="50"/>
      <c r="B451" s="55"/>
    </row>
    <row r="452" spans="1:2" x14ac:dyDescent="0.25">
      <c r="A452" s="50"/>
      <c r="B452" s="55"/>
    </row>
    <row r="453" spans="1:2" x14ac:dyDescent="0.25">
      <c r="A453" s="50"/>
      <c r="B453" s="55"/>
    </row>
    <row r="454" spans="1:2" x14ac:dyDescent="0.25">
      <c r="A454" s="50"/>
      <c r="B454" s="55"/>
    </row>
    <row r="455" spans="1:2" x14ac:dyDescent="0.25">
      <c r="A455" s="50"/>
      <c r="B455" s="55"/>
    </row>
    <row r="456" spans="1:2" x14ac:dyDescent="0.25">
      <c r="A456" s="50"/>
      <c r="B456" s="55"/>
    </row>
    <row r="457" spans="1:2" x14ac:dyDescent="0.25">
      <c r="A457" s="50"/>
      <c r="B457" s="55"/>
    </row>
    <row r="458" spans="1:2" x14ac:dyDescent="0.25">
      <c r="A458" s="50"/>
      <c r="B458" s="55"/>
    </row>
    <row r="459" spans="1:2" x14ac:dyDescent="0.25">
      <c r="A459" s="50"/>
      <c r="B459" s="55"/>
    </row>
    <row r="460" spans="1:2" x14ac:dyDescent="0.25">
      <c r="A460" s="50"/>
      <c r="B460" s="55"/>
    </row>
    <row r="461" spans="1:2" x14ac:dyDescent="0.25">
      <c r="A461" s="50"/>
      <c r="B461" s="55"/>
    </row>
    <row r="462" spans="1:2" x14ac:dyDescent="0.25">
      <c r="A462" s="50"/>
      <c r="B462" s="55"/>
    </row>
    <row r="463" spans="1:2" x14ac:dyDescent="0.25">
      <c r="A463" s="50"/>
      <c r="B463" s="55"/>
    </row>
    <row r="464" spans="1:2" x14ac:dyDescent="0.25">
      <c r="A464" s="50"/>
      <c r="B464" s="55"/>
    </row>
    <row r="465" spans="1:2" x14ac:dyDescent="0.25">
      <c r="A465" s="50"/>
      <c r="B465" s="55"/>
    </row>
    <row r="466" spans="1:2" x14ac:dyDescent="0.25">
      <c r="A466" s="50"/>
      <c r="B466" s="55"/>
    </row>
    <row r="467" spans="1:2" x14ac:dyDescent="0.25">
      <c r="A467" s="50"/>
      <c r="B467" s="55"/>
    </row>
    <row r="468" spans="1:2" x14ac:dyDescent="0.25">
      <c r="A468" s="50"/>
      <c r="B468" s="55"/>
    </row>
    <row r="469" spans="1:2" x14ac:dyDescent="0.25">
      <c r="A469" s="50"/>
      <c r="B469" s="55"/>
    </row>
    <row r="470" spans="1:2" x14ac:dyDescent="0.25">
      <c r="A470" s="50"/>
      <c r="B470" s="55"/>
    </row>
    <row r="471" spans="1:2" x14ac:dyDescent="0.25">
      <c r="A471" s="50"/>
      <c r="B471" s="55"/>
    </row>
    <row r="472" spans="1:2" x14ac:dyDescent="0.25">
      <c r="A472" s="50"/>
      <c r="B472" s="55"/>
    </row>
    <row r="473" spans="1:2" x14ac:dyDescent="0.25">
      <c r="A473" s="50"/>
      <c r="B473" s="55"/>
    </row>
    <row r="474" spans="1:2" x14ac:dyDescent="0.25">
      <c r="A474" s="50"/>
      <c r="B474" s="55"/>
    </row>
    <row r="475" spans="1:2" x14ac:dyDescent="0.25">
      <c r="A475" s="50"/>
      <c r="B475" s="55"/>
    </row>
    <row r="476" spans="1:2" x14ac:dyDescent="0.25">
      <c r="A476" s="50"/>
      <c r="B476" s="55"/>
    </row>
    <row r="477" spans="1:2" x14ac:dyDescent="0.25">
      <c r="A477" s="50"/>
      <c r="B477" s="55"/>
    </row>
    <row r="478" spans="1:2" x14ac:dyDescent="0.25">
      <c r="A478" s="50"/>
      <c r="B478" s="55"/>
    </row>
    <row r="479" spans="1:2" x14ac:dyDescent="0.25">
      <c r="A479" s="50"/>
      <c r="B479" s="55"/>
    </row>
    <row r="480" spans="1:2" x14ac:dyDescent="0.25">
      <c r="A480" s="50"/>
      <c r="B480" s="55"/>
    </row>
    <row r="481" spans="1:2" x14ac:dyDescent="0.25">
      <c r="A481" s="50"/>
      <c r="B481" s="55"/>
    </row>
    <row r="482" spans="1:2" x14ac:dyDescent="0.25">
      <c r="A482" s="50"/>
      <c r="B482" s="55"/>
    </row>
    <row r="483" spans="1:2" x14ac:dyDescent="0.25">
      <c r="A483" s="50"/>
      <c r="B483" s="55"/>
    </row>
    <row r="484" spans="1:2" x14ac:dyDescent="0.25">
      <c r="A484" s="50"/>
      <c r="B484" s="55"/>
    </row>
    <row r="485" spans="1:2" x14ac:dyDescent="0.25">
      <c r="A485" s="50"/>
      <c r="B485" s="55"/>
    </row>
    <row r="486" spans="1:2" x14ac:dyDescent="0.25">
      <c r="A486" s="50"/>
      <c r="B486" s="55"/>
    </row>
    <row r="487" spans="1:2" x14ac:dyDescent="0.25">
      <c r="A487" s="50"/>
      <c r="B487" s="55"/>
    </row>
    <row r="488" spans="1:2" x14ac:dyDescent="0.25">
      <c r="A488" s="50"/>
      <c r="B488" s="55"/>
    </row>
    <row r="489" spans="1:2" x14ac:dyDescent="0.25">
      <c r="A489" s="50"/>
      <c r="B489" s="55"/>
    </row>
    <row r="490" spans="1:2" x14ac:dyDescent="0.25">
      <c r="A490" s="50"/>
      <c r="B490" s="55"/>
    </row>
    <row r="491" spans="1:2" x14ac:dyDescent="0.25">
      <c r="A491" s="50"/>
      <c r="B491" s="55"/>
    </row>
    <row r="492" spans="1:2" x14ac:dyDescent="0.25">
      <c r="A492" s="50"/>
      <c r="B492" s="55"/>
    </row>
    <row r="493" spans="1:2" x14ac:dyDescent="0.25">
      <c r="A493" s="50"/>
      <c r="B493" s="55"/>
    </row>
    <row r="494" spans="1:2" x14ac:dyDescent="0.25">
      <c r="A494" s="50"/>
      <c r="B494" s="55"/>
    </row>
    <row r="495" spans="1:2" x14ac:dyDescent="0.25">
      <c r="A495" s="50"/>
      <c r="B495" s="55"/>
    </row>
    <row r="496" spans="1:2" x14ac:dyDescent="0.25">
      <c r="A496" s="50"/>
      <c r="B496" s="55"/>
    </row>
    <row r="497" spans="1:2" x14ac:dyDescent="0.25">
      <c r="A497" s="50"/>
      <c r="B497" s="55"/>
    </row>
    <row r="498" spans="1:2" x14ac:dyDescent="0.25">
      <c r="A498" s="50"/>
      <c r="B498" s="55"/>
    </row>
    <row r="499" spans="1:2" x14ac:dyDescent="0.25">
      <c r="A499" s="50"/>
      <c r="B499" s="55"/>
    </row>
    <row r="500" spans="1:2" x14ac:dyDescent="0.25">
      <c r="A500" s="50"/>
      <c r="B500" s="55"/>
    </row>
  </sheetData>
  <sheetProtection algorithmName="SHA-512" hashValue="2q7f/o87SzTXOGPnfLpwOdGGHSUUzQ1vzE9Zn0e/4wNal4aX88ju14xgVsNBTquUXVVRxk3OZcXCZix1JuK3pw==" saltValue="FmNd2F2xTTtcSYsUmmh6gg==" spinCount="100000" sheet="1" selectLockedCells="1"/>
  <mergeCells count="1">
    <mergeCell ref="A1:B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00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4" sqref="C4"/>
    </sheetView>
  </sheetViews>
  <sheetFormatPr defaultRowHeight="15" x14ac:dyDescent="0.25"/>
  <cols>
    <col min="1" max="1" width="30" style="1" customWidth="1"/>
    <col min="2" max="2" width="47.5703125" style="1" customWidth="1"/>
    <col min="3" max="3" width="84.5703125" customWidth="1"/>
    <col min="4" max="4" width="22.85546875" style="53" customWidth="1"/>
  </cols>
  <sheetData>
    <row r="1" spans="1:4" ht="37.5" customHeight="1" x14ac:dyDescent="0.25">
      <c r="A1" s="127" t="s">
        <v>534</v>
      </c>
      <c r="B1" s="127"/>
      <c r="C1" s="127"/>
      <c r="D1" s="127"/>
    </row>
    <row r="2" spans="1:4" ht="36" customHeight="1" x14ac:dyDescent="0.25">
      <c r="A2" s="28" t="s">
        <v>535</v>
      </c>
      <c r="B2" s="65" t="s">
        <v>536</v>
      </c>
      <c r="C2" s="65" t="s">
        <v>537</v>
      </c>
      <c r="D2" s="66" t="s">
        <v>538</v>
      </c>
    </row>
    <row r="3" spans="1:4" ht="45" customHeight="1" x14ac:dyDescent="0.25">
      <c r="A3" s="26" t="s">
        <v>539</v>
      </c>
      <c r="B3" s="36"/>
      <c r="C3" s="36"/>
      <c r="D3" s="39">
        <v>0</v>
      </c>
    </row>
    <row r="4" spans="1:4" ht="45" customHeight="1" x14ac:dyDescent="0.25">
      <c r="A4" s="26" t="s">
        <v>540</v>
      </c>
      <c r="B4" s="36"/>
      <c r="C4" s="36"/>
      <c r="D4" s="39">
        <v>0</v>
      </c>
    </row>
    <row r="5" spans="1:4" ht="45" customHeight="1" x14ac:dyDescent="0.25">
      <c r="A5" s="26" t="s">
        <v>541</v>
      </c>
      <c r="B5" s="36"/>
      <c r="C5" s="36"/>
      <c r="D5" s="39">
        <v>0</v>
      </c>
    </row>
    <row r="6" spans="1:4" ht="45" customHeight="1" x14ac:dyDescent="0.25">
      <c r="A6" s="27" t="s">
        <v>542</v>
      </c>
      <c r="B6" s="36"/>
      <c r="C6" s="36"/>
      <c r="D6" s="39">
        <v>0</v>
      </c>
    </row>
    <row r="7" spans="1:4" ht="45" customHeight="1" x14ac:dyDescent="0.25">
      <c r="A7" s="26" t="s">
        <v>543</v>
      </c>
      <c r="B7" s="36"/>
      <c r="C7" s="36"/>
      <c r="D7" s="39">
        <v>0</v>
      </c>
    </row>
    <row r="8" spans="1:4" ht="45" customHeight="1" x14ac:dyDescent="0.25">
      <c r="A8" s="26" t="s">
        <v>544</v>
      </c>
      <c r="B8" s="36"/>
      <c r="C8" s="36"/>
      <c r="D8" s="39">
        <v>0</v>
      </c>
    </row>
    <row r="9" spans="1:4" ht="45" customHeight="1" x14ac:dyDescent="0.25">
      <c r="A9" s="26" t="s">
        <v>545</v>
      </c>
      <c r="B9" s="36"/>
      <c r="C9" s="36"/>
      <c r="D9" s="39">
        <v>0</v>
      </c>
    </row>
    <row r="10" spans="1:4" ht="45" customHeight="1" x14ac:dyDescent="0.25">
      <c r="A10" s="26" t="s">
        <v>546</v>
      </c>
      <c r="B10" s="36"/>
      <c r="C10" s="36"/>
      <c r="D10" s="39">
        <v>0</v>
      </c>
    </row>
    <row r="11" spans="1:4" ht="45" customHeight="1" x14ac:dyDescent="0.25">
      <c r="A11" s="37" t="s">
        <v>533</v>
      </c>
      <c r="B11" s="37"/>
      <c r="C11" s="36"/>
      <c r="D11" s="39">
        <v>0</v>
      </c>
    </row>
    <row r="12" spans="1:4" ht="45" customHeight="1" x14ac:dyDescent="0.25">
      <c r="A12" s="37" t="s">
        <v>533</v>
      </c>
      <c r="B12" s="37"/>
      <c r="C12" s="36"/>
      <c r="D12" s="39">
        <v>0</v>
      </c>
    </row>
    <row r="13" spans="1:4" ht="45" customHeight="1" x14ac:dyDescent="0.25">
      <c r="A13" s="37" t="s">
        <v>533</v>
      </c>
      <c r="B13" s="37"/>
      <c r="C13" s="38"/>
      <c r="D13" s="39">
        <v>0</v>
      </c>
    </row>
    <row r="14" spans="1:4" x14ac:dyDescent="0.25">
      <c r="A14" s="51"/>
      <c r="B14" s="51"/>
      <c r="C14" s="50"/>
      <c r="D14" s="52"/>
    </row>
    <row r="15" spans="1:4" x14ac:dyDescent="0.25">
      <c r="A15" s="51"/>
      <c r="B15" s="51"/>
      <c r="C15" s="50"/>
      <c r="D15" s="52"/>
    </row>
    <row r="16" spans="1:4" x14ac:dyDescent="0.25">
      <c r="A16" s="51"/>
      <c r="B16" s="51"/>
      <c r="C16" s="50"/>
      <c r="D16" s="52"/>
    </row>
    <row r="17" spans="1:4" x14ac:dyDescent="0.25">
      <c r="A17" s="51"/>
      <c r="B17" s="51"/>
      <c r="C17" s="50"/>
      <c r="D17" s="52"/>
    </row>
    <row r="18" spans="1:4" x14ac:dyDescent="0.25">
      <c r="A18" s="51"/>
      <c r="B18" s="51"/>
      <c r="C18" s="50"/>
      <c r="D18" s="52"/>
    </row>
    <row r="19" spans="1:4" x14ac:dyDescent="0.25">
      <c r="A19" s="51"/>
      <c r="B19" s="51"/>
      <c r="C19" s="50"/>
      <c r="D19" s="52"/>
    </row>
    <row r="20" spans="1:4" x14ac:dyDescent="0.25">
      <c r="A20" s="51"/>
      <c r="B20" s="51"/>
      <c r="C20" s="50"/>
      <c r="D20" s="52"/>
    </row>
    <row r="21" spans="1:4" x14ac:dyDescent="0.25">
      <c r="A21" s="51"/>
      <c r="B21" s="51"/>
      <c r="C21" s="50"/>
      <c r="D21" s="52"/>
    </row>
    <row r="22" spans="1:4" x14ac:dyDescent="0.25">
      <c r="A22" s="51"/>
      <c r="B22" s="51"/>
      <c r="C22" s="50"/>
      <c r="D22" s="52"/>
    </row>
    <row r="23" spans="1:4" x14ac:dyDescent="0.25">
      <c r="A23" s="51"/>
      <c r="B23" s="51"/>
      <c r="C23" s="50"/>
      <c r="D23" s="52"/>
    </row>
    <row r="24" spans="1:4" x14ac:dyDescent="0.25">
      <c r="A24" s="51"/>
      <c r="B24" s="51"/>
      <c r="C24" s="50"/>
      <c r="D24" s="52"/>
    </row>
    <row r="25" spans="1:4" x14ac:dyDescent="0.25">
      <c r="A25" s="51"/>
      <c r="B25" s="51"/>
      <c r="C25" s="50"/>
      <c r="D25" s="52"/>
    </row>
    <row r="26" spans="1:4" x14ac:dyDescent="0.25">
      <c r="A26" s="51"/>
      <c r="B26" s="51"/>
      <c r="C26" s="50"/>
      <c r="D26" s="52"/>
    </row>
    <row r="27" spans="1:4" x14ac:dyDescent="0.25">
      <c r="A27" s="51"/>
      <c r="B27" s="51"/>
      <c r="C27" s="50"/>
      <c r="D27" s="52"/>
    </row>
    <row r="28" spans="1:4" x14ac:dyDescent="0.25">
      <c r="A28" s="51"/>
      <c r="B28" s="51"/>
      <c r="C28" s="50"/>
      <c r="D28" s="52"/>
    </row>
    <row r="29" spans="1:4" x14ac:dyDescent="0.25">
      <c r="A29" s="51"/>
      <c r="B29" s="51"/>
      <c r="C29" s="50"/>
      <c r="D29" s="52"/>
    </row>
    <row r="30" spans="1:4" x14ac:dyDescent="0.25">
      <c r="A30" s="51"/>
      <c r="B30" s="51"/>
      <c r="C30" s="50"/>
      <c r="D30" s="52"/>
    </row>
    <row r="31" spans="1:4" x14ac:dyDescent="0.25">
      <c r="A31" s="51"/>
      <c r="B31" s="51"/>
      <c r="C31" s="50"/>
      <c r="D31" s="52"/>
    </row>
    <row r="32" spans="1:4" x14ac:dyDescent="0.25">
      <c r="A32" s="51"/>
      <c r="B32" s="51"/>
      <c r="C32" s="50"/>
      <c r="D32" s="52"/>
    </row>
    <row r="33" spans="1:4" x14ac:dyDescent="0.25">
      <c r="A33" s="51"/>
      <c r="B33" s="51"/>
      <c r="C33" s="50"/>
      <c r="D33" s="52"/>
    </row>
    <row r="34" spans="1:4" x14ac:dyDescent="0.25">
      <c r="A34" s="51"/>
      <c r="B34" s="51"/>
      <c r="C34" s="50"/>
      <c r="D34" s="52"/>
    </row>
    <row r="35" spans="1:4" x14ac:dyDescent="0.25">
      <c r="A35" s="51"/>
      <c r="B35" s="51"/>
      <c r="C35" s="50"/>
      <c r="D35" s="52"/>
    </row>
    <row r="36" spans="1:4" x14ac:dyDescent="0.25">
      <c r="A36" s="51"/>
      <c r="B36" s="51"/>
      <c r="C36" s="50"/>
      <c r="D36" s="52"/>
    </row>
    <row r="37" spans="1:4" x14ac:dyDescent="0.25">
      <c r="A37" s="51"/>
      <c r="B37" s="51"/>
      <c r="C37" s="50"/>
      <c r="D37" s="52"/>
    </row>
    <row r="38" spans="1:4" x14ac:dyDescent="0.25">
      <c r="A38" s="51"/>
      <c r="B38" s="51"/>
      <c r="C38" s="50"/>
      <c r="D38" s="52"/>
    </row>
    <row r="39" spans="1:4" x14ac:dyDescent="0.25">
      <c r="A39" s="51"/>
      <c r="B39" s="51"/>
      <c r="C39" s="50"/>
      <c r="D39" s="52"/>
    </row>
    <row r="40" spans="1:4" x14ac:dyDescent="0.25">
      <c r="A40" s="51"/>
      <c r="B40" s="51"/>
      <c r="C40" s="50"/>
      <c r="D40" s="52"/>
    </row>
    <row r="41" spans="1:4" x14ac:dyDescent="0.25">
      <c r="A41" s="51"/>
      <c r="B41" s="51"/>
      <c r="C41" s="50"/>
      <c r="D41" s="52"/>
    </row>
    <row r="42" spans="1:4" x14ac:dyDescent="0.25">
      <c r="A42" s="51"/>
      <c r="B42" s="51"/>
      <c r="C42" s="50"/>
      <c r="D42" s="52"/>
    </row>
    <row r="43" spans="1:4" x14ac:dyDescent="0.25">
      <c r="A43" s="51"/>
      <c r="B43" s="51"/>
      <c r="C43" s="50"/>
      <c r="D43" s="52"/>
    </row>
    <row r="44" spans="1:4" x14ac:dyDescent="0.25">
      <c r="A44" s="51"/>
      <c r="B44" s="51"/>
      <c r="C44" s="50"/>
      <c r="D44" s="52"/>
    </row>
    <row r="45" spans="1:4" x14ac:dyDescent="0.25">
      <c r="A45" s="51"/>
      <c r="B45" s="51"/>
      <c r="C45" s="50"/>
      <c r="D45" s="52"/>
    </row>
    <row r="46" spans="1:4" x14ac:dyDescent="0.25">
      <c r="A46" s="51"/>
      <c r="B46" s="51"/>
      <c r="C46" s="50"/>
      <c r="D46" s="52"/>
    </row>
    <row r="47" spans="1:4" x14ac:dyDescent="0.25">
      <c r="A47" s="51"/>
      <c r="B47" s="51"/>
      <c r="C47" s="50"/>
      <c r="D47" s="52"/>
    </row>
    <row r="48" spans="1:4" x14ac:dyDescent="0.25">
      <c r="A48" s="51"/>
      <c r="B48" s="51"/>
      <c r="C48" s="50"/>
      <c r="D48" s="52"/>
    </row>
    <row r="49" spans="1:4" x14ac:dyDescent="0.25">
      <c r="A49" s="51"/>
      <c r="B49" s="51"/>
      <c r="C49" s="50"/>
      <c r="D49" s="52"/>
    </row>
    <row r="50" spans="1:4" x14ac:dyDescent="0.25">
      <c r="A50" s="51"/>
      <c r="B50" s="51"/>
      <c r="C50" s="50"/>
      <c r="D50" s="52"/>
    </row>
    <row r="51" spans="1:4" x14ac:dyDescent="0.25">
      <c r="A51" s="51"/>
      <c r="B51" s="51"/>
      <c r="C51" s="50"/>
      <c r="D51" s="52"/>
    </row>
    <row r="52" spans="1:4" x14ac:dyDescent="0.25">
      <c r="A52" s="51"/>
      <c r="B52" s="51"/>
      <c r="C52" s="50"/>
      <c r="D52" s="52"/>
    </row>
    <row r="53" spans="1:4" x14ac:dyDescent="0.25">
      <c r="A53" s="51"/>
      <c r="B53" s="51"/>
      <c r="C53" s="50"/>
      <c r="D53" s="52"/>
    </row>
    <row r="54" spans="1:4" x14ac:dyDescent="0.25">
      <c r="A54" s="51"/>
      <c r="B54" s="51"/>
      <c r="C54" s="50"/>
      <c r="D54" s="52"/>
    </row>
    <row r="55" spans="1:4" x14ac:dyDescent="0.25">
      <c r="A55" s="51"/>
      <c r="B55" s="51"/>
      <c r="C55" s="50"/>
      <c r="D55" s="52"/>
    </row>
    <row r="56" spans="1:4" x14ac:dyDescent="0.25">
      <c r="A56" s="51"/>
      <c r="B56" s="51"/>
      <c r="C56" s="50"/>
      <c r="D56" s="52"/>
    </row>
    <row r="57" spans="1:4" x14ac:dyDescent="0.25">
      <c r="A57" s="51"/>
      <c r="B57" s="51"/>
      <c r="C57" s="50"/>
      <c r="D57" s="52"/>
    </row>
    <row r="58" spans="1:4" x14ac:dyDescent="0.25">
      <c r="A58" s="51"/>
      <c r="B58" s="51"/>
      <c r="C58" s="50"/>
      <c r="D58" s="52"/>
    </row>
    <row r="59" spans="1:4" x14ac:dyDescent="0.25">
      <c r="A59" s="51"/>
      <c r="B59" s="51"/>
      <c r="C59" s="50"/>
      <c r="D59" s="52"/>
    </row>
    <row r="60" spans="1:4" x14ac:dyDescent="0.25">
      <c r="A60" s="51"/>
      <c r="B60" s="51"/>
      <c r="C60" s="50"/>
      <c r="D60" s="52"/>
    </row>
    <row r="61" spans="1:4" x14ac:dyDescent="0.25">
      <c r="A61" s="51"/>
      <c r="B61" s="51"/>
      <c r="C61" s="50"/>
      <c r="D61" s="52"/>
    </row>
    <row r="62" spans="1:4" x14ac:dyDescent="0.25">
      <c r="A62" s="51"/>
      <c r="B62" s="51"/>
      <c r="C62" s="50"/>
      <c r="D62" s="52"/>
    </row>
    <row r="63" spans="1:4" x14ac:dyDescent="0.25">
      <c r="A63" s="51"/>
      <c r="B63" s="51"/>
      <c r="C63" s="50"/>
      <c r="D63" s="52"/>
    </row>
    <row r="64" spans="1:4" x14ac:dyDescent="0.25">
      <c r="A64" s="51"/>
      <c r="B64" s="51"/>
      <c r="C64" s="50"/>
      <c r="D64" s="52"/>
    </row>
    <row r="65" spans="1:4" x14ac:dyDescent="0.25">
      <c r="A65" s="51"/>
      <c r="B65" s="51"/>
      <c r="C65" s="50"/>
      <c r="D65" s="52"/>
    </row>
    <row r="66" spans="1:4" x14ac:dyDescent="0.25">
      <c r="A66" s="51"/>
      <c r="B66" s="51"/>
      <c r="C66" s="50"/>
      <c r="D66" s="52"/>
    </row>
    <row r="67" spans="1:4" x14ac:dyDescent="0.25">
      <c r="A67" s="51"/>
      <c r="B67" s="51"/>
      <c r="C67" s="50"/>
      <c r="D67" s="52"/>
    </row>
    <row r="68" spans="1:4" x14ac:dyDescent="0.25">
      <c r="A68" s="51"/>
      <c r="B68" s="51"/>
      <c r="C68" s="50"/>
      <c r="D68" s="52"/>
    </row>
    <row r="69" spans="1:4" x14ac:dyDescent="0.25">
      <c r="A69" s="51"/>
      <c r="B69" s="51"/>
      <c r="C69" s="50"/>
      <c r="D69" s="52"/>
    </row>
    <row r="70" spans="1:4" x14ac:dyDescent="0.25">
      <c r="A70" s="51"/>
      <c r="B70" s="51"/>
      <c r="C70" s="50"/>
      <c r="D70" s="52"/>
    </row>
    <row r="71" spans="1:4" x14ac:dyDescent="0.25">
      <c r="A71" s="51"/>
      <c r="B71" s="51"/>
      <c r="C71" s="50"/>
      <c r="D71" s="52"/>
    </row>
    <row r="72" spans="1:4" x14ac:dyDescent="0.25">
      <c r="A72" s="51"/>
      <c r="B72" s="51"/>
      <c r="C72" s="50"/>
      <c r="D72" s="52"/>
    </row>
    <row r="73" spans="1:4" x14ac:dyDescent="0.25">
      <c r="A73" s="51"/>
      <c r="B73" s="51"/>
      <c r="C73" s="50"/>
      <c r="D73" s="52"/>
    </row>
    <row r="74" spans="1:4" x14ac:dyDescent="0.25">
      <c r="A74" s="51"/>
      <c r="B74" s="51"/>
      <c r="C74" s="50"/>
      <c r="D74" s="52"/>
    </row>
    <row r="75" spans="1:4" x14ac:dyDescent="0.25">
      <c r="A75" s="51"/>
      <c r="B75" s="51"/>
      <c r="C75" s="50"/>
      <c r="D75" s="52"/>
    </row>
    <row r="76" spans="1:4" x14ac:dyDescent="0.25">
      <c r="A76" s="51"/>
      <c r="B76" s="51"/>
      <c r="C76" s="50"/>
      <c r="D76" s="52"/>
    </row>
    <row r="77" spans="1:4" x14ac:dyDescent="0.25">
      <c r="A77" s="51"/>
      <c r="B77" s="51"/>
      <c r="C77" s="50"/>
      <c r="D77" s="52"/>
    </row>
    <row r="78" spans="1:4" x14ac:dyDescent="0.25">
      <c r="A78" s="51"/>
      <c r="B78" s="51"/>
      <c r="C78" s="50"/>
      <c r="D78" s="52"/>
    </row>
    <row r="79" spans="1:4" x14ac:dyDescent="0.25">
      <c r="A79" s="51"/>
      <c r="B79" s="51"/>
      <c r="C79" s="50"/>
      <c r="D79" s="52"/>
    </row>
    <row r="80" spans="1:4" x14ac:dyDescent="0.25">
      <c r="A80" s="51"/>
      <c r="B80" s="51"/>
      <c r="C80" s="50"/>
      <c r="D80" s="52"/>
    </row>
    <row r="81" spans="1:4" x14ac:dyDescent="0.25">
      <c r="A81" s="51"/>
      <c r="B81" s="51"/>
      <c r="C81" s="50"/>
      <c r="D81" s="52"/>
    </row>
    <row r="82" spans="1:4" x14ac:dyDescent="0.25">
      <c r="A82" s="51"/>
      <c r="B82" s="51"/>
      <c r="C82" s="50"/>
      <c r="D82" s="52"/>
    </row>
    <row r="83" spans="1:4" x14ac:dyDescent="0.25">
      <c r="A83" s="51"/>
      <c r="B83" s="51"/>
      <c r="C83" s="50"/>
      <c r="D83" s="52"/>
    </row>
    <row r="84" spans="1:4" x14ac:dyDescent="0.25">
      <c r="A84" s="51"/>
      <c r="B84" s="51"/>
      <c r="C84" s="50"/>
      <c r="D84" s="52"/>
    </row>
    <row r="85" spans="1:4" x14ac:dyDescent="0.25">
      <c r="A85" s="51"/>
      <c r="B85" s="51"/>
      <c r="C85" s="50"/>
      <c r="D85" s="52"/>
    </row>
    <row r="86" spans="1:4" x14ac:dyDescent="0.25">
      <c r="A86" s="51"/>
      <c r="B86" s="51"/>
      <c r="C86" s="50"/>
      <c r="D86" s="52"/>
    </row>
    <row r="87" spans="1:4" x14ac:dyDescent="0.25">
      <c r="A87" s="51"/>
      <c r="B87" s="51"/>
      <c r="C87" s="50"/>
      <c r="D87" s="52"/>
    </row>
    <row r="88" spans="1:4" x14ac:dyDescent="0.25">
      <c r="A88" s="51"/>
      <c r="B88" s="51"/>
      <c r="C88" s="50"/>
      <c r="D88" s="52"/>
    </row>
    <row r="89" spans="1:4" x14ac:dyDescent="0.25">
      <c r="A89" s="51"/>
      <c r="B89" s="51"/>
      <c r="C89" s="50"/>
      <c r="D89" s="52"/>
    </row>
    <row r="90" spans="1:4" x14ac:dyDescent="0.25">
      <c r="A90" s="51"/>
      <c r="B90" s="51"/>
      <c r="C90" s="50"/>
      <c r="D90" s="52"/>
    </row>
    <row r="91" spans="1:4" x14ac:dyDescent="0.25">
      <c r="A91" s="51"/>
      <c r="B91" s="51"/>
      <c r="C91" s="50"/>
      <c r="D91" s="52"/>
    </row>
    <row r="92" spans="1:4" x14ac:dyDescent="0.25">
      <c r="A92" s="51"/>
      <c r="B92" s="51"/>
      <c r="C92" s="50"/>
      <c r="D92" s="52"/>
    </row>
    <row r="93" spans="1:4" x14ac:dyDescent="0.25">
      <c r="A93" s="51"/>
      <c r="B93" s="51"/>
      <c r="C93" s="50"/>
      <c r="D93" s="52"/>
    </row>
    <row r="94" spans="1:4" x14ac:dyDescent="0.25">
      <c r="A94" s="51"/>
      <c r="B94" s="51"/>
      <c r="C94" s="50"/>
      <c r="D94" s="52"/>
    </row>
    <row r="95" spans="1:4" x14ac:dyDescent="0.25">
      <c r="A95" s="51"/>
      <c r="B95" s="51"/>
      <c r="C95" s="50"/>
      <c r="D95" s="52"/>
    </row>
    <row r="96" spans="1:4" x14ac:dyDescent="0.25">
      <c r="A96" s="51"/>
      <c r="B96" s="51"/>
      <c r="C96" s="50"/>
      <c r="D96" s="52"/>
    </row>
    <row r="97" spans="1:4" x14ac:dyDescent="0.25">
      <c r="A97" s="51"/>
      <c r="B97" s="51"/>
      <c r="C97" s="50"/>
      <c r="D97" s="52"/>
    </row>
    <row r="98" spans="1:4" x14ac:dyDescent="0.25">
      <c r="A98" s="51"/>
      <c r="B98" s="51"/>
      <c r="C98" s="50"/>
      <c r="D98" s="52"/>
    </row>
    <row r="99" spans="1:4" x14ac:dyDescent="0.25">
      <c r="A99" s="51"/>
      <c r="B99" s="51"/>
      <c r="C99" s="50"/>
      <c r="D99" s="52"/>
    </row>
    <row r="100" spans="1:4" x14ac:dyDescent="0.25">
      <c r="A100" s="51"/>
      <c r="B100" s="51"/>
      <c r="C100" s="50"/>
      <c r="D100" s="52"/>
    </row>
    <row r="101" spans="1:4" x14ac:dyDescent="0.25">
      <c r="A101" s="51"/>
      <c r="B101" s="51"/>
      <c r="C101" s="50"/>
      <c r="D101" s="52"/>
    </row>
    <row r="102" spans="1:4" x14ac:dyDescent="0.25">
      <c r="A102" s="51"/>
      <c r="B102" s="51"/>
      <c r="C102" s="50"/>
      <c r="D102" s="52"/>
    </row>
    <row r="103" spans="1:4" x14ac:dyDescent="0.25">
      <c r="A103" s="51"/>
      <c r="B103" s="51"/>
      <c r="C103" s="50"/>
      <c r="D103" s="52"/>
    </row>
    <row r="104" spans="1:4" x14ac:dyDescent="0.25">
      <c r="A104" s="51"/>
      <c r="B104" s="51"/>
      <c r="C104" s="50"/>
      <c r="D104" s="52"/>
    </row>
    <row r="105" spans="1:4" x14ac:dyDescent="0.25">
      <c r="A105" s="51"/>
      <c r="B105" s="51"/>
      <c r="C105" s="50"/>
      <c r="D105" s="52"/>
    </row>
    <row r="106" spans="1:4" x14ac:dyDescent="0.25">
      <c r="A106" s="51"/>
      <c r="B106" s="51"/>
      <c r="C106" s="50"/>
      <c r="D106" s="52"/>
    </row>
    <row r="107" spans="1:4" x14ac:dyDescent="0.25">
      <c r="A107" s="51"/>
      <c r="B107" s="51"/>
      <c r="C107" s="50"/>
      <c r="D107" s="52"/>
    </row>
    <row r="108" spans="1:4" x14ac:dyDescent="0.25">
      <c r="A108" s="51"/>
      <c r="B108" s="51"/>
      <c r="C108" s="50"/>
      <c r="D108" s="52"/>
    </row>
    <row r="109" spans="1:4" x14ac:dyDescent="0.25">
      <c r="A109" s="51"/>
      <c r="B109" s="51"/>
      <c r="C109" s="50"/>
      <c r="D109" s="52"/>
    </row>
    <row r="110" spans="1:4" x14ac:dyDescent="0.25">
      <c r="A110" s="51"/>
      <c r="B110" s="51"/>
      <c r="C110" s="50"/>
      <c r="D110" s="52"/>
    </row>
    <row r="111" spans="1:4" x14ac:dyDescent="0.25">
      <c r="A111" s="51"/>
      <c r="B111" s="51"/>
      <c r="C111" s="50"/>
      <c r="D111" s="52"/>
    </row>
    <row r="112" spans="1:4" x14ac:dyDescent="0.25">
      <c r="A112" s="51"/>
      <c r="B112" s="51"/>
      <c r="C112" s="50"/>
      <c r="D112" s="52"/>
    </row>
    <row r="113" spans="1:4" x14ac:dyDescent="0.25">
      <c r="A113" s="51"/>
      <c r="B113" s="51"/>
      <c r="C113" s="50"/>
      <c r="D113" s="52"/>
    </row>
    <row r="114" spans="1:4" x14ac:dyDescent="0.25">
      <c r="A114" s="51"/>
      <c r="B114" s="51"/>
      <c r="C114" s="50"/>
      <c r="D114" s="52"/>
    </row>
    <row r="115" spans="1:4" x14ac:dyDescent="0.25">
      <c r="A115" s="51"/>
      <c r="B115" s="51"/>
      <c r="C115" s="50"/>
      <c r="D115" s="52"/>
    </row>
    <row r="116" spans="1:4" x14ac:dyDescent="0.25">
      <c r="A116" s="51"/>
      <c r="B116" s="51"/>
      <c r="C116" s="50"/>
      <c r="D116" s="52"/>
    </row>
    <row r="117" spans="1:4" x14ac:dyDescent="0.25">
      <c r="A117" s="51"/>
      <c r="B117" s="51"/>
      <c r="C117" s="50"/>
      <c r="D117" s="52"/>
    </row>
    <row r="118" spans="1:4" x14ac:dyDescent="0.25">
      <c r="A118" s="51"/>
      <c r="B118" s="51"/>
      <c r="C118" s="50"/>
      <c r="D118" s="52"/>
    </row>
    <row r="119" spans="1:4" x14ac:dyDescent="0.25">
      <c r="A119" s="51"/>
      <c r="B119" s="51"/>
      <c r="C119" s="50"/>
      <c r="D119" s="52"/>
    </row>
    <row r="120" spans="1:4" x14ac:dyDescent="0.25">
      <c r="A120" s="51"/>
      <c r="B120" s="51"/>
      <c r="C120" s="50"/>
      <c r="D120" s="52"/>
    </row>
    <row r="121" spans="1:4" x14ac:dyDescent="0.25">
      <c r="A121" s="51"/>
      <c r="B121" s="51"/>
      <c r="C121" s="50"/>
      <c r="D121" s="52"/>
    </row>
    <row r="122" spans="1:4" x14ac:dyDescent="0.25">
      <c r="A122" s="51"/>
      <c r="B122" s="51"/>
      <c r="C122" s="50"/>
      <c r="D122" s="52"/>
    </row>
    <row r="123" spans="1:4" x14ac:dyDescent="0.25">
      <c r="A123" s="51"/>
      <c r="B123" s="51"/>
      <c r="C123" s="50"/>
      <c r="D123" s="52"/>
    </row>
    <row r="124" spans="1:4" x14ac:dyDescent="0.25">
      <c r="A124" s="51"/>
      <c r="B124" s="51"/>
      <c r="C124" s="50"/>
      <c r="D124" s="52"/>
    </row>
    <row r="125" spans="1:4" x14ac:dyDescent="0.25">
      <c r="A125" s="51"/>
      <c r="B125" s="51"/>
      <c r="C125" s="50"/>
      <c r="D125" s="52"/>
    </row>
    <row r="126" spans="1:4" x14ac:dyDescent="0.25">
      <c r="A126" s="51"/>
      <c r="B126" s="51"/>
      <c r="C126" s="50"/>
      <c r="D126" s="52"/>
    </row>
    <row r="127" spans="1:4" x14ac:dyDescent="0.25">
      <c r="A127" s="51"/>
      <c r="B127" s="51"/>
      <c r="C127" s="50"/>
      <c r="D127" s="52"/>
    </row>
    <row r="128" spans="1:4" x14ac:dyDescent="0.25">
      <c r="A128" s="51"/>
      <c r="B128" s="51"/>
      <c r="C128" s="50"/>
      <c r="D128" s="52"/>
    </row>
    <row r="129" spans="1:4" x14ac:dyDescent="0.25">
      <c r="A129" s="51"/>
      <c r="B129" s="51"/>
      <c r="C129" s="50"/>
      <c r="D129" s="52"/>
    </row>
    <row r="130" spans="1:4" x14ac:dyDescent="0.25">
      <c r="A130" s="51"/>
      <c r="B130" s="51"/>
      <c r="C130" s="50"/>
      <c r="D130" s="52"/>
    </row>
    <row r="131" spans="1:4" x14ac:dyDescent="0.25">
      <c r="A131" s="51"/>
      <c r="B131" s="51"/>
      <c r="C131" s="50"/>
      <c r="D131" s="52"/>
    </row>
    <row r="132" spans="1:4" x14ac:dyDescent="0.25">
      <c r="A132" s="51"/>
      <c r="B132" s="51"/>
      <c r="C132" s="50"/>
      <c r="D132" s="52"/>
    </row>
    <row r="133" spans="1:4" x14ac:dyDescent="0.25">
      <c r="A133" s="51"/>
      <c r="B133" s="51"/>
      <c r="C133" s="50"/>
      <c r="D133" s="52"/>
    </row>
    <row r="134" spans="1:4" x14ac:dyDescent="0.25">
      <c r="A134" s="51"/>
      <c r="B134" s="51"/>
      <c r="C134" s="50"/>
      <c r="D134" s="52"/>
    </row>
    <row r="135" spans="1:4" x14ac:dyDescent="0.25">
      <c r="A135" s="51"/>
      <c r="B135" s="51"/>
      <c r="C135" s="50"/>
      <c r="D135" s="52"/>
    </row>
    <row r="136" spans="1:4" x14ac:dyDescent="0.25">
      <c r="A136" s="51"/>
      <c r="B136" s="51"/>
      <c r="C136" s="50"/>
      <c r="D136" s="52"/>
    </row>
    <row r="137" spans="1:4" x14ac:dyDescent="0.25">
      <c r="A137" s="51"/>
      <c r="B137" s="51"/>
      <c r="C137" s="50"/>
      <c r="D137" s="52"/>
    </row>
    <row r="138" spans="1:4" x14ac:dyDescent="0.25">
      <c r="A138" s="51"/>
      <c r="B138" s="51"/>
      <c r="C138" s="50"/>
      <c r="D138" s="52"/>
    </row>
    <row r="139" spans="1:4" x14ac:dyDescent="0.25">
      <c r="A139" s="51"/>
      <c r="B139" s="51"/>
      <c r="C139" s="50"/>
      <c r="D139" s="52"/>
    </row>
    <row r="140" spans="1:4" x14ac:dyDescent="0.25">
      <c r="A140" s="51"/>
      <c r="B140" s="51"/>
      <c r="C140" s="50"/>
      <c r="D140" s="52"/>
    </row>
    <row r="141" spans="1:4" x14ac:dyDescent="0.25">
      <c r="A141" s="51"/>
      <c r="B141" s="51"/>
      <c r="C141" s="50"/>
      <c r="D141" s="52"/>
    </row>
    <row r="142" spans="1:4" x14ac:dyDescent="0.25">
      <c r="A142" s="51"/>
      <c r="B142" s="51"/>
      <c r="C142" s="50"/>
      <c r="D142" s="52"/>
    </row>
    <row r="143" spans="1:4" x14ac:dyDescent="0.25">
      <c r="A143" s="51"/>
      <c r="B143" s="51"/>
      <c r="C143" s="50"/>
      <c r="D143" s="52"/>
    </row>
    <row r="144" spans="1:4" x14ac:dyDescent="0.25">
      <c r="A144" s="51"/>
      <c r="B144" s="51"/>
      <c r="C144" s="50"/>
      <c r="D144" s="52"/>
    </row>
    <row r="145" spans="1:4" x14ac:dyDescent="0.25">
      <c r="A145" s="51"/>
      <c r="B145" s="51"/>
      <c r="C145" s="50"/>
      <c r="D145" s="52"/>
    </row>
    <row r="146" spans="1:4" x14ac:dyDescent="0.25">
      <c r="A146" s="51"/>
      <c r="B146" s="51"/>
      <c r="C146" s="50"/>
      <c r="D146" s="52"/>
    </row>
    <row r="147" spans="1:4" x14ac:dyDescent="0.25">
      <c r="A147" s="51"/>
      <c r="B147" s="51"/>
      <c r="C147" s="50"/>
      <c r="D147" s="52"/>
    </row>
    <row r="148" spans="1:4" x14ac:dyDescent="0.25">
      <c r="A148" s="51"/>
      <c r="B148" s="51"/>
      <c r="C148" s="50"/>
      <c r="D148" s="52"/>
    </row>
    <row r="149" spans="1:4" x14ac:dyDescent="0.25">
      <c r="A149" s="51"/>
      <c r="B149" s="51"/>
      <c r="C149" s="50"/>
      <c r="D149" s="52"/>
    </row>
    <row r="150" spans="1:4" x14ac:dyDescent="0.25">
      <c r="A150" s="51"/>
      <c r="B150" s="51"/>
      <c r="C150" s="50"/>
      <c r="D150" s="52"/>
    </row>
    <row r="151" spans="1:4" x14ac:dyDescent="0.25">
      <c r="A151" s="51"/>
      <c r="B151" s="51"/>
      <c r="C151" s="50"/>
      <c r="D151" s="52"/>
    </row>
    <row r="152" spans="1:4" x14ac:dyDescent="0.25">
      <c r="A152" s="51"/>
      <c r="B152" s="51"/>
      <c r="C152" s="50"/>
      <c r="D152" s="52"/>
    </row>
    <row r="153" spans="1:4" x14ac:dyDescent="0.25">
      <c r="A153" s="51"/>
      <c r="B153" s="51"/>
      <c r="C153" s="50"/>
      <c r="D153" s="52"/>
    </row>
    <row r="154" spans="1:4" x14ac:dyDescent="0.25">
      <c r="A154" s="51"/>
      <c r="B154" s="51"/>
      <c r="C154" s="50"/>
      <c r="D154" s="52"/>
    </row>
    <row r="155" spans="1:4" x14ac:dyDescent="0.25">
      <c r="A155" s="51"/>
      <c r="B155" s="51"/>
      <c r="C155" s="50"/>
      <c r="D155" s="52"/>
    </row>
    <row r="156" spans="1:4" x14ac:dyDescent="0.25">
      <c r="A156" s="51"/>
      <c r="B156" s="51"/>
      <c r="C156" s="50"/>
      <c r="D156" s="52"/>
    </row>
    <row r="157" spans="1:4" x14ac:dyDescent="0.25">
      <c r="A157" s="51"/>
      <c r="B157" s="51"/>
      <c r="C157" s="50"/>
      <c r="D157" s="52"/>
    </row>
    <row r="158" spans="1:4" x14ac:dyDescent="0.25">
      <c r="A158" s="51"/>
      <c r="B158" s="51"/>
      <c r="C158" s="50"/>
      <c r="D158" s="52"/>
    </row>
    <row r="159" spans="1:4" x14ac:dyDescent="0.25">
      <c r="A159" s="51"/>
      <c r="B159" s="51"/>
      <c r="C159" s="50"/>
      <c r="D159" s="52"/>
    </row>
    <row r="160" spans="1:4" x14ac:dyDescent="0.25">
      <c r="A160" s="51"/>
      <c r="B160" s="51"/>
      <c r="C160" s="50"/>
      <c r="D160" s="52"/>
    </row>
    <row r="161" spans="1:4" x14ac:dyDescent="0.25">
      <c r="A161" s="51"/>
      <c r="B161" s="51"/>
      <c r="C161" s="50"/>
      <c r="D161" s="52"/>
    </row>
    <row r="162" spans="1:4" x14ac:dyDescent="0.25">
      <c r="A162" s="51"/>
      <c r="B162" s="51"/>
      <c r="C162" s="50"/>
      <c r="D162" s="52"/>
    </row>
    <row r="163" spans="1:4" x14ac:dyDescent="0.25">
      <c r="A163" s="51"/>
      <c r="B163" s="51"/>
      <c r="C163" s="50"/>
      <c r="D163" s="52"/>
    </row>
    <row r="164" spans="1:4" x14ac:dyDescent="0.25">
      <c r="A164" s="51"/>
      <c r="B164" s="51"/>
      <c r="C164" s="50"/>
      <c r="D164" s="52"/>
    </row>
    <row r="165" spans="1:4" x14ac:dyDescent="0.25">
      <c r="A165" s="51"/>
      <c r="B165" s="51"/>
      <c r="C165" s="50"/>
      <c r="D165" s="52"/>
    </row>
    <row r="166" spans="1:4" x14ac:dyDescent="0.25">
      <c r="A166" s="51"/>
      <c r="B166" s="51"/>
      <c r="C166" s="50"/>
      <c r="D166" s="52"/>
    </row>
    <row r="167" spans="1:4" x14ac:dyDescent="0.25">
      <c r="A167" s="51"/>
      <c r="B167" s="51"/>
      <c r="C167" s="50"/>
      <c r="D167" s="52"/>
    </row>
    <row r="168" spans="1:4" x14ac:dyDescent="0.25">
      <c r="A168" s="51"/>
      <c r="B168" s="51"/>
      <c r="C168" s="50"/>
      <c r="D168" s="52"/>
    </row>
    <row r="169" spans="1:4" x14ac:dyDescent="0.25">
      <c r="A169" s="51"/>
      <c r="B169" s="51"/>
      <c r="C169" s="50"/>
      <c r="D169" s="52"/>
    </row>
    <row r="170" spans="1:4" x14ac:dyDescent="0.25">
      <c r="A170" s="51"/>
      <c r="B170" s="51"/>
      <c r="C170" s="50"/>
      <c r="D170" s="52"/>
    </row>
    <row r="171" spans="1:4" x14ac:dyDescent="0.25">
      <c r="A171" s="51"/>
      <c r="B171" s="51"/>
      <c r="C171" s="50"/>
      <c r="D171" s="52"/>
    </row>
    <row r="172" spans="1:4" x14ac:dyDescent="0.25">
      <c r="A172" s="51"/>
      <c r="B172" s="51"/>
      <c r="C172" s="50"/>
      <c r="D172" s="52"/>
    </row>
    <row r="173" spans="1:4" x14ac:dyDescent="0.25">
      <c r="A173" s="51"/>
      <c r="B173" s="51"/>
      <c r="C173" s="50"/>
      <c r="D173" s="52"/>
    </row>
    <row r="174" spans="1:4" x14ac:dyDescent="0.25">
      <c r="A174" s="51"/>
      <c r="B174" s="51"/>
      <c r="C174" s="50"/>
      <c r="D174" s="52"/>
    </row>
    <row r="175" spans="1:4" x14ac:dyDescent="0.25">
      <c r="A175" s="51"/>
      <c r="B175" s="51"/>
      <c r="C175" s="50"/>
      <c r="D175" s="52"/>
    </row>
    <row r="176" spans="1:4" x14ac:dyDescent="0.25">
      <c r="A176" s="51"/>
      <c r="B176" s="51"/>
      <c r="C176" s="50"/>
      <c r="D176" s="52"/>
    </row>
    <row r="177" spans="1:4" x14ac:dyDescent="0.25">
      <c r="A177" s="51"/>
      <c r="B177" s="51"/>
      <c r="C177" s="50"/>
      <c r="D177" s="52"/>
    </row>
    <row r="178" spans="1:4" x14ac:dyDescent="0.25">
      <c r="A178" s="51"/>
      <c r="B178" s="51"/>
      <c r="C178" s="50"/>
      <c r="D178" s="52"/>
    </row>
    <row r="179" spans="1:4" x14ac:dyDescent="0.25">
      <c r="A179" s="51"/>
      <c r="B179" s="51"/>
      <c r="C179" s="50"/>
      <c r="D179" s="52"/>
    </row>
    <row r="180" spans="1:4" x14ac:dyDescent="0.25">
      <c r="A180" s="51"/>
      <c r="B180" s="51"/>
      <c r="C180" s="50"/>
      <c r="D180" s="52"/>
    </row>
    <row r="181" spans="1:4" x14ac:dyDescent="0.25">
      <c r="A181" s="51"/>
      <c r="B181" s="51"/>
      <c r="C181" s="50"/>
      <c r="D181" s="52"/>
    </row>
    <row r="182" spans="1:4" x14ac:dyDescent="0.25">
      <c r="A182" s="51"/>
      <c r="B182" s="51"/>
      <c r="C182" s="50"/>
      <c r="D182" s="52"/>
    </row>
    <row r="183" spans="1:4" x14ac:dyDescent="0.25">
      <c r="A183" s="51"/>
      <c r="B183" s="51"/>
      <c r="C183" s="50"/>
      <c r="D183" s="52"/>
    </row>
    <row r="184" spans="1:4" x14ac:dyDescent="0.25">
      <c r="A184" s="51"/>
      <c r="B184" s="51"/>
      <c r="C184" s="50"/>
      <c r="D184" s="52"/>
    </row>
    <row r="185" spans="1:4" x14ac:dyDescent="0.25">
      <c r="A185" s="51"/>
      <c r="B185" s="51"/>
      <c r="C185" s="50"/>
      <c r="D185" s="52"/>
    </row>
    <row r="186" spans="1:4" x14ac:dyDescent="0.25">
      <c r="A186" s="51"/>
      <c r="B186" s="51"/>
      <c r="C186" s="50"/>
      <c r="D186" s="52"/>
    </row>
    <row r="187" spans="1:4" x14ac:dyDescent="0.25">
      <c r="A187" s="51"/>
      <c r="B187" s="51"/>
      <c r="C187" s="50"/>
      <c r="D187" s="52"/>
    </row>
    <row r="188" spans="1:4" x14ac:dyDescent="0.25">
      <c r="A188" s="51"/>
      <c r="B188" s="51"/>
      <c r="C188" s="50"/>
      <c r="D188" s="52"/>
    </row>
    <row r="189" spans="1:4" x14ac:dyDescent="0.25">
      <c r="A189" s="51"/>
      <c r="B189" s="51"/>
      <c r="C189" s="50"/>
      <c r="D189" s="52"/>
    </row>
    <row r="190" spans="1:4" x14ac:dyDescent="0.25">
      <c r="A190" s="51"/>
      <c r="B190" s="51"/>
      <c r="C190" s="50"/>
      <c r="D190" s="52"/>
    </row>
    <row r="191" spans="1:4" x14ac:dyDescent="0.25">
      <c r="A191" s="51"/>
      <c r="B191" s="51"/>
      <c r="C191" s="50"/>
      <c r="D191" s="52"/>
    </row>
    <row r="192" spans="1:4" x14ac:dyDescent="0.25">
      <c r="A192" s="51"/>
      <c r="B192" s="51"/>
      <c r="C192" s="50"/>
      <c r="D192" s="52"/>
    </row>
    <row r="193" spans="1:4" x14ac:dyDescent="0.25">
      <c r="A193" s="51"/>
      <c r="B193" s="51"/>
      <c r="C193" s="50"/>
      <c r="D193" s="52"/>
    </row>
    <row r="194" spans="1:4" x14ac:dyDescent="0.25">
      <c r="A194" s="51"/>
      <c r="B194" s="51"/>
      <c r="C194" s="50"/>
      <c r="D194" s="52"/>
    </row>
    <row r="195" spans="1:4" x14ac:dyDescent="0.25">
      <c r="A195" s="51"/>
      <c r="B195" s="51"/>
      <c r="C195" s="50"/>
      <c r="D195" s="52"/>
    </row>
    <row r="196" spans="1:4" x14ac:dyDescent="0.25">
      <c r="A196" s="51"/>
      <c r="B196" s="51"/>
      <c r="C196" s="50"/>
      <c r="D196" s="52"/>
    </row>
    <row r="197" spans="1:4" x14ac:dyDescent="0.25">
      <c r="A197" s="51"/>
      <c r="B197" s="51"/>
      <c r="C197" s="50"/>
      <c r="D197" s="52"/>
    </row>
    <row r="198" spans="1:4" x14ac:dyDescent="0.25">
      <c r="A198" s="51"/>
      <c r="B198" s="51"/>
      <c r="C198" s="50"/>
      <c r="D198" s="52"/>
    </row>
    <row r="199" spans="1:4" x14ac:dyDescent="0.25">
      <c r="A199" s="51"/>
      <c r="B199" s="51"/>
      <c r="C199" s="50"/>
      <c r="D199" s="52"/>
    </row>
    <row r="200" spans="1:4" x14ac:dyDescent="0.25">
      <c r="A200" s="51"/>
      <c r="B200" s="51"/>
      <c r="C200" s="50"/>
      <c r="D200" s="52"/>
    </row>
    <row r="201" spans="1:4" x14ac:dyDescent="0.25">
      <c r="A201" s="51"/>
      <c r="B201" s="51"/>
      <c r="C201" s="50"/>
      <c r="D201" s="52"/>
    </row>
    <row r="202" spans="1:4" x14ac:dyDescent="0.25">
      <c r="A202" s="51"/>
      <c r="B202" s="51"/>
      <c r="C202" s="50"/>
      <c r="D202" s="52"/>
    </row>
    <row r="203" spans="1:4" x14ac:dyDescent="0.25">
      <c r="A203" s="51"/>
      <c r="B203" s="51"/>
      <c r="C203" s="50"/>
      <c r="D203" s="52"/>
    </row>
    <row r="204" spans="1:4" x14ac:dyDescent="0.25">
      <c r="A204" s="51"/>
      <c r="B204" s="51"/>
      <c r="C204" s="50"/>
      <c r="D204" s="52"/>
    </row>
    <row r="205" spans="1:4" x14ac:dyDescent="0.25">
      <c r="A205" s="51"/>
      <c r="B205" s="51"/>
      <c r="C205" s="50"/>
      <c r="D205" s="52"/>
    </row>
    <row r="206" spans="1:4" x14ac:dyDescent="0.25">
      <c r="A206" s="51"/>
      <c r="B206" s="51"/>
      <c r="C206" s="50"/>
      <c r="D206" s="52"/>
    </row>
    <row r="207" spans="1:4" x14ac:dyDescent="0.25">
      <c r="A207" s="51"/>
      <c r="B207" s="51"/>
      <c r="C207" s="50"/>
      <c r="D207" s="52"/>
    </row>
    <row r="208" spans="1:4" x14ac:dyDescent="0.25">
      <c r="A208" s="51"/>
      <c r="B208" s="51"/>
      <c r="C208" s="50"/>
      <c r="D208" s="52"/>
    </row>
    <row r="209" spans="1:4" x14ac:dyDescent="0.25">
      <c r="A209" s="51"/>
      <c r="B209" s="51"/>
      <c r="C209" s="50"/>
      <c r="D209" s="52"/>
    </row>
    <row r="210" spans="1:4" x14ac:dyDescent="0.25">
      <c r="A210" s="51"/>
      <c r="B210" s="51"/>
      <c r="C210" s="50"/>
      <c r="D210" s="52"/>
    </row>
    <row r="211" spans="1:4" x14ac:dyDescent="0.25">
      <c r="A211" s="51"/>
      <c r="B211" s="51"/>
      <c r="C211" s="50"/>
      <c r="D211" s="52"/>
    </row>
    <row r="212" spans="1:4" x14ac:dyDescent="0.25">
      <c r="A212" s="51"/>
      <c r="B212" s="51"/>
      <c r="C212" s="50"/>
      <c r="D212" s="52"/>
    </row>
    <row r="213" spans="1:4" x14ac:dyDescent="0.25">
      <c r="A213" s="51"/>
      <c r="B213" s="51"/>
      <c r="C213" s="50"/>
      <c r="D213" s="52"/>
    </row>
    <row r="214" spans="1:4" x14ac:dyDescent="0.25">
      <c r="A214" s="51"/>
      <c r="B214" s="51"/>
      <c r="C214" s="50"/>
      <c r="D214" s="52"/>
    </row>
    <row r="215" spans="1:4" x14ac:dyDescent="0.25">
      <c r="A215" s="51"/>
      <c r="B215" s="51"/>
      <c r="C215" s="50"/>
      <c r="D215" s="52"/>
    </row>
    <row r="216" spans="1:4" x14ac:dyDescent="0.25">
      <c r="A216" s="51"/>
      <c r="B216" s="51"/>
      <c r="C216" s="50"/>
      <c r="D216" s="52"/>
    </row>
    <row r="217" spans="1:4" x14ac:dyDescent="0.25">
      <c r="A217" s="51"/>
      <c r="B217" s="51"/>
      <c r="C217" s="50"/>
      <c r="D217" s="52"/>
    </row>
    <row r="218" spans="1:4" x14ac:dyDescent="0.25">
      <c r="A218" s="51"/>
      <c r="B218" s="51"/>
      <c r="C218" s="50"/>
      <c r="D218" s="52"/>
    </row>
    <row r="219" spans="1:4" x14ac:dyDescent="0.25">
      <c r="A219" s="51"/>
      <c r="B219" s="51"/>
      <c r="C219" s="50"/>
      <c r="D219" s="52"/>
    </row>
    <row r="220" spans="1:4" x14ac:dyDescent="0.25">
      <c r="A220" s="51"/>
      <c r="B220" s="51"/>
      <c r="C220" s="50"/>
      <c r="D220" s="52"/>
    </row>
    <row r="221" spans="1:4" x14ac:dyDescent="0.25">
      <c r="A221" s="51"/>
      <c r="B221" s="51"/>
      <c r="C221" s="50"/>
      <c r="D221" s="52"/>
    </row>
    <row r="222" spans="1:4" x14ac:dyDescent="0.25">
      <c r="A222" s="51"/>
      <c r="B222" s="51"/>
      <c r="C222" s="50"/>
      <c r="D222" s="52"/>
    </row>
    <row r="223" spans="1:4" x14ac:dyDescent="0.25">
      <c r="A223" s="51"/>
      <c r="B223" s="51"/>
      <c r="C223" s="50"/>
      <c r="D223" s="52"/>
    </row>
    <row r="224" spans="1:4" x14ac:dyDescent="0.25">
      <c r="A224" s="51"/>
      <c r="B224" s="51"/>
      <c r="C224" s="50"/>
      <c r="D224" s="52"/>
    </row>
    <row r="225" spans="1:4" x14ac:dyDescent="0.25">
      <c r="A225" s="51"/>
      <c r="B225" s="51"/>
      <c r="C225" s="50"/>
      <c r="D225" s="52"/>
    </row>
    <row r="226" spans="1:4" x14ac:dyDescent="0.25">
      <c r="A226" s="51"/>
      <c r="B226" s="51"/>
      <c r="C226" s="50"/>
      <c r="D226" s="52"/>
    </row>
    <row r="227" spans="1:4" x14ac:dyDescent="0.25">
      <c r="A227" s="51"/>
      <c r="B227" s="51"/>
      <c r="C227" s="50"/>
      <c r="D227" s="52"/>
    </row>
    <row r="228" spans="1:4" x14ac:dyDescent="0.25">
      <c r="A228" s="51"/>
      <c r="B228" s="51"/>
      <c r="C228" s="50"/>
      <c r="D228" s="52"/>
    </row>
    <row r="229" spans="1:4" x14ac:dyDescent="0.25">
      <c r="A229" s="51"/>
      <c r="B229" s="51"/>
      <c r="C229" s="50"/>
      <c r="D229" s="52"/>
    </row>
    <row r="230" spans="1:4" x14ac:dyDescent="0.25">
      <c r="A230" s="51"/>
      <c r="B230" s="51"/>
      <c r="C230" s="50"/>
      <c r="D230" s="52"/>
    </row>
    <row r="231" spans="1:4" x14ac:dyDescent="0.25">
      <c r="A231" s="51"/>
      <c r="B231" s="51"/>
      <c r="C231" s="50"/>
      <c r="D231" s="52"/>
    </row>
    <row r="232" spans="1:4" x14ac:dyDescent="0.25">
      <c r="A232" s="51"/>
      <c r="B232" s="51"/>
      <c r="C232" s="50"/>
      <c r="D232" s="52"/>
    </row>
    <row r="233" spans="1:4" x14ac:dyDescent="0.25">
      <c r="A233" s="51"/>
      <c r="B233" s="51"/>
      <c r="C233" s="50"/>
      <c r="D233" s="52"/>
    </row>
    <row r="234" spans="1:4" x14ac:dyDescent="0.25">
      <c r="A234" s="51"/>
      <c r="B234" s="51"/>
      <c r="C234" s="50"/>
      <c r="D234" s="52"/>
    </row>
    <row r="235" spans="1:4" x14ac:dyDescent="0.25">
      <c r="A235" s="51"/>
      <c r="B235" s="51"/>
      <c r="C235" s="50"/>
      <c r="D235" s="52"/>
    </row>
    <row r="236" spans="1:4" x14ac:dyDescent="0.25">
      <c r="A236" s="51"/>
      <c r="B236" s="51"/>
      <c r="C236" s="50"/>
      <c r="D236" s="52"/>
    </row>
    <row r="237" spans="1:4" x14ac:dyDescent="0.25">
      <c r="A237" s="51"/>
      <c r="B237" s="51"/>
      <c r="C237" s="50"/>
      <c r="D237" s="52"/>
    </row>
    <row r="238" spans="1:4" x14ac:dyDescent="0.25">
      <c r="A238" s="51"/>
      <c r="B238" s="51"/>
      <c r="C238" s="50"/>
      <c r="D238" s="52"/>
    </row>
    <row r="239" spans="1:4" x14ac:dyDescent="0.25">
      <c r="A239" s="51"/>
      <c r="B239" s="51"/>
      <c r="C239" s="50"/>
      <c r="D239" s="52"/>
    </row>
    <row r="240" spans="1:4" x14ac:dyDescent="0.25">
      <c r="A240" s="51"/>
      <c r="B240" s="51"/>
      <c r="C240" s="50"/>
      <c r="D240" s="52"/>
    </row>
    <row r="241" spans="1:4" x14ac:dyDescent="0.25">
      <c r="A241" s="51"/>
      <c r="B241" s="51"/>
      <c r="C241" s="50"/>
      <c r="D241" s="52"/>
    </row>
    <row r="242" spans="1:4" x14ac:dyDescent="0.25">
      <c r="A242" s="51"/>
      <c r="B242" s="51"/>
      <c r="C242" s="50"/>
      <c r="D242" s="52"/>
    </row>
    <row r="243" spans="1:4" x14ac:dyDescent="0.25">
      <c r="A243" s="51"/>
      <c r="B243" s="51"/>
      <c r="C243" s="50"/>
      <c r="D243" s="52"/>
    </row>
    <row r="244" spans="1:4" x14ac:dyDescent="0.25">
      <c r="A244" s="51"/>
      <c r="B244" s="51"/>
      <c r="C244" s="50"/>
      <c r="D244" s="52"/>
    </row>
    <row r="245" spans="1:4" x14ac:dyDescent="0.25">
      <c r="A245" s="51"/>
      <c r="B245" s="51"/>
      <c r="C245" s="50"/>
      <c r="D245" s="52"/>
    </row>
    <row r="246" spans="1:4" x14ac:dyDescent="0.25">
      <c r="A246" s="51"/>
      <c r="B246" s="51"/>
      <c r="C246" s="50"/>
      <c r="D246" s="52"/>
    </row>
    <row r="247" spans="1:4" x14ac:dyDescent="0.25">
      <c r="A247" s="51"/>
      <c r="B247" s="51"/>
      <c r="C247" s="50"/>
      <c r="D247" s="52"/>
    </row>
    <row r="248" spans="1:4" x14ac:dyDescent="0.25">
      <c r="A248" s="51"/>
      <c r="B248" s="51"/>
      <c r="C248" s="50"/>
      <c r="D248" s="52"/>
    </row>
    <row r="249" spans="1:4" x14ac:dyDescent="0.25">
      <c r="A249" s="51"/>
      <c r="B249" s="51"/>
      <c r="C249" s="50"/>
      <c r="D249" s="52"/>
    </row>
    <row r="250" spans="1:4" x14ac:dyDescent="0.25">
      <c r="A250" s="51"/>
      <c r="B250" s="51"/>
      <c r="C250" s="50"/>
      <c r="D250" s="52"/>
    </row>
    <row r="251" spans="1:4" x14ac:dyDescent="0.25">
      <c r="A251" s="51"/>
      <c r="B251" s="51"/>
      <c r="C251" s="50"/>
      <c r="D251" s="52"/>
    </row>
    <row r="252" spans="1:4" x14ac:dyDescent="0.25">
      <c r="A252" s="51"/>
      <c r="B252" s="51"/>
      <c r="C252" s="50"/>
      <c r="D252" s="52"/>
    </row>
    <row r="253" spans="1:4" x14ac:dyDescent="0.25">
      <c r="A253" s="51"/>
      <c r="B253" s="51"/>
      <c r="C253" s="50"/>
      <c r="D253" s="52"/>
    </row>
    <row r="254" spans="1:4" x14ac:dyDescent="0.25">
      <c r="A254" s="51"/>
      <c r="B254" s="51"/>
      <c r="C254" s="50"/>
      <c r="D254" s="52"/>
    </row>
    <row r="255" spans="1:4" x14ac:dyDescent="0.25">
      <c r="A255" s="51"/>
      <c r="B255" s="51"/>
      <c r="C255" s="50"/>
      <c r="D255" s="52"/>
    </row>
    <row r="256" spans="1:4" x14ac:dyDescent="0.25">
      <c r="A256" s="51"/>
      <c r="B256" s="51"/>
      <c r="C256" s="50"/>
      <c r="D256" s="52"/>
    </row>
    <row r="257" spans="1:4" x14ac:dyDescent="0.25">
      <c r="A257" s="51"/>
      <c r="B257" s="51"/>
      <c r="C257" s="50"/>
      <c r="D257" s="52"/>
    </row>
    <row r="258" spans="1:4" x14ac:dyDescent="0.25">
      <c r="A258" s="51"/>
      <c r="B258" s="51"/>
      <c r="C258" s="50"/>
      <c r="D258" s="52"/>
    </row>
    <row r="259" spans="1:4" x14ac:dyDescent="0.25">
      <c r="A259" s="51"/>
      <c r="B259" s="51"/>
      <c r="C259" s="50"/>
      <c r="D259" s="52"/>
    </row>
    <row r="260" spans="1:4" x14ac:dyDescent="0.25">
      <c r="A260" s="51"/>
      <c r="B260" s="51"/>
      <c r="C260" s="50"/>
      <c r="D260" s="52"/>
    </row>
    <row r="261" spans="1:4" x14ac:dyDescent="0.25">
      <c r="A261" s="51"/>
      <c r="B261" s="51"/>
      <c r="C261" s="50"/>
      <c r="D261" s="52"/>
    </row>
    <row r="262" spans="1:4" x14ac:dyDescent="0.25">
      <c r="A262" s="51"/>
      <c r="B262" s="51"/>
      <c r="C262" s="50"/>
      <c r="D262" s="52"/>
    </row>
    <row r="263" spans="1:4" x14ac:dyDescent="0.25">
      <c r="A263" s="51"/>
      <c r="B263" s="51"/>
      <c r="C263" s="50"/>
      <c r="D263" s="52"/>
    </row>
    <row r="264" spans="1:4" x14ac:dyDescent="0.25">
      <c r="A264" s="51"/>
      <c r="B264" s="51"/>
      <c r="C264" s="50"/>
      <c r="D264" s="52"/>
    </row>
    <row r="265" spans="1:4" x14ac:dyDescent="0.25">
      <c r="A265" s="51"/>
      <c r="B265" s="51"/>
      <c r="C265" s="50"/>
      <c r="D265" s="52"/>
    </row>
    <row r="266" spans="1:4" x14ac:dyDescent="0.25">
      <c r="A266" s="51"/>
      <c r="B266" s="51"/>
      <c r="C266" s="50"/>
      <c r="D266" s="52"/>
    </row>
    <row r="267" spans="1:4" x14ac:dyDescent="0.25">
      <c r="A267" s="51"/>
      <c r="B267" s="51"/>
      <c r="C267" s="50"/>
      <c r="D267" s="52"/>
    </row>
    <row r="268" spans="1:4" x14ac:dyDescent="0.25">
      <c r="A268" s="51"/>
      <c r="B268" s="51"/>
      <c r="C268" s="50"/>
      <c r="D268" s="52"/>
    </row>
    <row r="269" spans="1:4" x14ac:dyDescent="0.25">
      <c r="A269" s="51"/>
      <c r="B269" s="51"/>
      <c r="C269" s="50"/>
      <c r="D269" s="52"/>
    </row>
    <row r="270" spans="1:4" x14ac:dyDescent="0.25">
      <c r="A270" s="51"/>
      <c r="B270" s="51"/>
      <c r="C270" s="50"/>
      <c r="D270" s="52"/>
    </row>
    <row r="271" spans="1:4" x14ac:dyDescent="0.25">
      <c r="A271" s="51"/>
      <c r="B271" s="51"/>
      <c r="C271" s="50"/>
      <c r="D271" s="52"/>
    </row>
    <row r="272" spans="1:4" x14ac:dyDescent="0.25">
      <c r="A272" s="51"/>
      <c r="B272" s="51"/>
      <c r="C272" s="50"/>
      <c r="D272" s="52"/>
    </row>
    <row r="273" spans="1:4" x14ac:dyDescent="0.25">
      <c r="A273" s="51"/>
      <c r="B273" s="51"/>
      <c r="C273" s="50"/>
      <c r="D273" s="52"/>
    </row>
    <row r="274" spans="1:4" x14ac:dyDescent="0.25">
      <c r="A274" s="51"/>
      <c r="B274" s="51"/>
      <c r="C274" s="50"/>
      <c r="D274" s="52"/>
    </row>
    <row r="275" spans="1:4" x14ac:dyDescent="0.25">
      <c r="A275" s="51"/>
      <c r="B275" s="51"/>
      <c r="C275" s="50"/>
      <c r="D275" s="52"/>
    </row>
    <row r="276" spans="1:4" x14ac:dyDescent="0.25">
      <c r="A276" s="51"/>
      <c r="B276" s="51"/>
      <c r="C276" s="50"/>
      <c r="D276" s="52"/>
    </row>
    <row r="277" spans="1:4" x14ac:dyDescent="0.25">
      <c r="A277" s="51"/>
      <c r="B277" s="51"/>
      <c r="C277" s="50"/>
      <c r="D277" s="52"/>
    </row>
    <row r="278" spans="1:4" x14ac:dyDescent="0.25">
      <c r="A278" s="51"/>
      <c r="B278" s="51"/>
      <c r="C278" s="50"/>
      <c r="D278" s="52"/>
    </row>
    <row r="279" spans="1:4" x14ac:dyDescent="0.25">
      <c r="A279" s="51"/>
      <c r="B279" s="51"/>
      <c r="C279" s="50"/>
      <c r="D279" s="52"/>
    </row>
    <row r="280" spans="1:4" x14ac:dyDescent="0.25">
      <c r="A280" s="51"/>
      <c r="B280" s="51"/>
      <c r="C280" s="50"/>
      <c r="D280" s="52"/>
    </row>
    <row r="281" spans="1:4" x14ac:dyDescent="0.25">
      <c r="A281" s="51"/>
      <c r="B281" s="51"/>
      <c r="C281" s="50"/>
      <c r="D281" s="52"/>
    </row>
    <row r="282" spans="1:4" x14ac:dyDescent="0.25">
      <c r="A282" s="51"/>
      <c r="B282" s="51"/>
      <c r="C282" s="50"/>
      <c r="D282" s="52"/>
    </row>
    <row r="283" spans="1:4" x14ac:dyDescent="0.25">
      <c r="A283" s="51"/>
      <c r="B283" s="51"/>
      <c r="C283" s="50"/>
      <c r="D283" s="52"/>
    </row>
    <row r="284" spans="1:4" x14ac:dyDescent="0.25">
      <c r="A284" s="51"/>
      <c r="B284" s="51"/>
      <c r="C284" s="50"/>
      <c r="D284" s="52"/>
    </row>
    <row r="285" spans="1:4" x14ac:dyDescent="0.25">
      <c r="A285" s="51"/>
      <c r="B285" s="51"/>
      <c r="C285" s="50"/>
      <c r="D285" s="52"/>
    </row>
    <row r="286" spans="1:4" x14ac:dyDescent="0.25">
      <c r="A286" s="51"/>
      <c r="B286" s="51"/>
      <c r="C286" s="50"/>
      <c r="D286" s="52"/>
    </row>
    <row r="287" spans="1:4" x14ac:dyDescent="0.25">
      <c r="A287" s="51"/>
      <c r="B287" s="51"/>
      <c r="C287" s="50"/>
      <c r="D287" s="52"/>
    </row>
    <row r="288" spans="1:4" x14ac:dyDescent="0.25">
      <c r="A288" s="51"/>
      <c r="B288" s="51"/>
      <c r="C288" s="50"/>
      <c r="D288" s="52"/>
    </row>
    <row r="289" spans="1:4" x14ac:dyDescent="0.25">
      <c r="A289" s="51"/>
      <c r="B289" s="51"/>
      <c r="C289" s="50"/>
      <c r="D289" s="52"/>
    </row>
    <row r="290" spans="1:4" x14ac:dyDescent="0.25">
      <c r="A290" s="51"/>
      <c r="B290" s="51"/>
      <c r="C290" s="50"/>
      <c r="D290" s="52"/>
    </row>
    <row r="291" spans="1:4" x14ac:dyDescent="0.25">
      <c r="A291" s="51"/>
      <c r="B291" s="51"/>
      <c r="C291" s="50"/>
      <c r="D291" s="52"/>
    </row>
    <row r="292" spans="1:4" x14ac:dyDescent="0.25">
      <c r="A292" s="51"/>
      <c r="B292" s="51"/>
      <c r="C292" s="50"/>
      <c r="D292" s="52"/>
    </row>
    <row r="293" spans="1:4" x14ac:dyDescent="0.25">
      <c r="A293" s="51"/>
      <c r="B293" s="51"/>
      <c r="C293" s="50"/>
      <c r="D293" s="52"/>
    </row>
    <row r="294" spans="1:4" x14ac:dyDescent="0.25">
      <c r="A294" s="51"/>
      <c r="B294" s="51"/>
      <c r="C294" s="50"/>
      <c r="D294" s="52"/>
    </row>
    <row r="295" spans="1:4" x14ac:dyDescent="0.25">
      <c r="A295" s="51"/>
      <c r="B295" s="51"/>
      <c r="C295" s="50"/>
      <c r="D295" s="52"/>
    </row>
    <row r="296" spans="1:4" x14ac:dyDescent="0.25">
      <c r="A296" s="51"/>
      <c r="B296" s="51"/>
      <c r="C296" s="50"/>
      <c r="D296" s="52"/>
    </row>
    <row r="297" spans="1:4" x14ac:dyDescent="0.25">
      <c r="A297" s="51"/>
      <c r="B297" s="51"/>
      <c r="C297" s="50"/>
      <c r="D297" s="52"/>
    </row>
    <row r="298" spans="1:4" x14ac:dyDescent="0.25">
      <c r="A298" s="51"/>
      <c r="B298" s="51"/>
      <c r="C298" s="50"/>
      <c r="D298" s="52"/>
    </row>
    <row r="299" spans="1:4" x14ac:dyDescent="0.25">
      <c r="A299" s="51"/>
      <c r="B299" s="51"/>
      <c r="C299" s="50"/>
      <c r="D299" s="52"/>
    </row>
    <row r="300" spans="1:4" x14ac:dyDescent="0.25">
      <c r="A300" s="51"/>
      <c r="B300" s="51"/>
      <c r="C300" s="50"/>
      <c r="D300" s="52"/>
    </row>
    <row r="301" spans="1:4" x14ac:dyDescent="0.25">
      <c r="A301" s="51"/>
      <c r="B301" s="51"/>
      <c r="C301" s="50"/>
      <c r="D301" s="52"/>
    </row>
    <row r="302" spans="1:4" x14ac:dyDescent="0.25">
      <c r="A302" s="51"/>
      <c r="B302" s="51"/>
      <c r="C302" s="50"/>
      <c r="D302" s="52"/>
    </row>
    <row r="303" spans="1:4" x14ac:dyDescent="0.25">
      <c r="A303" s="51"/>
      <c r="B303" s="51"/>
      <c r="C303" s="50"/>
      <c r="D303" s="52"/>
    </row>
    <row r="304" spans="1:4" x14ac:dyDescent="0.25">
      <c r="A304" s="51"/>
      <c r="B304" s="51"/>
      <c r="C304" s="50"/>
      <c r="D304" s="52"/>
    </row>
    <row r="305" spans="1:4" x14ac:dyDescent="0.25">
      <c r="A305" s="51"/>
      <c r="B305" s="51"/>
      <c r="C305" s="50"/>
      <c r="D305" s="52"/>
    </row>
    <row r="306" spans="1:4" x14ac:dyDescent="0.25">
      <c r="A306" s="51"/>
      <c r="B306" s="51"/>
      <c r="C306" s="50"/>
      <c r="D306" s="52"/>
    </row>
    <row r="307" spans="1:4" x14ac:dyDescent="0.25">
      <c r="A307" s="51"/>
      <c r="B307" s="51"/>
      <c r="C307" s="50"/>
      <c r="D307" s="52"/>
    </row>
    <row r="308" spans="1:4" x14ac:dyDescent="0.25">
      <c r="A308" s="51"/>
      <c r="B308" s="51"/>
      <c r="C308" s="50"/>
      <c r="D308" s="52"/>
    </row>
    <row r="309" spans="1:4" x14ac:dyDescent="0.25">
      <c r="A309" s="51"/>
      <c r="B309" s="51"/>
      <c r="C309" s="50"/>
      <c r="D309" s="52"/>
    </row>
    <row r="310" spans="1:4" x14ac:dyDescent="0.25">
      <c r="A310" s="51"/>
      <c r="B310" s="51"/>
      <c r="C310" s="50"/>
      <c r="D310" s="52"/>
    </row>
    <row r="311" spans="1:4" x14ac:dyDescent="0.25">
      <c r="A311" s="51"/>
      <c r="B311" s="51"/>
      <c r="C311" s="50"/>
      <c r="D311" s="52"/>
    </row>
    <row r="312" spans="1:4" x14ac:dyDescent="0.25">
      <c r="A312" s="51"/>
      <c r="B312" s="51"/>
      <c r="C312" s="50"/>
      <c r="D312" s="52"/>
    </row>
    <row r="313" spans="1:4" x14ac:dyDescent="0.25">
      <c r="A313" s="51"/>
      <c r="B313" s="51"/>
      <c r="C313" s="50"/>
      <c r="D313" s="52"/>
    </row>
    <row r="314" spans="1:4" x14ac:dyDescent="0.25">
      <c r="A314" s="51"/>
      <c r="B314" s="51"/>
      <c r="C314" s="50"/>
      <c r="D314" s="52"/>
    </row>
    <row r="315" spans="1:4" x14ac:dyDescent="0.25">
      <c r="A315" s="51"/>
      <c r="B315" s="51"/>
      <c r="C315" s="50"/>
      <c r="D315" s="52"/>
    </row>
    <row r="316" spans="1:4" x14ac:dyDescent="0.25">
      <c r="A316" s="51"/>
      <c r="B316" s="51"/>
      <c r="C316" s="50"/>
      <c r="D316" s="52"/>
    </row>
    <row r="317" spans="1:4" x14ac:dyDescent="0.25">
      <c r="A317" s="51"/>
      <c r="B317" s="51"/>
      <c r="C317" s="50"/>
      <c r="D317" s="52"/>
    </row>
    <row r="318" spans="1:4" x14ac:dyDescent="0.25">
      <c r="A318" s="51"/>
      <c r="B318" s="51"/>
      <c r="C318" s="50"/>
      <c r="D318" s="52"/>
    </row>
    <row r="319" spans="1:4" x14ac:dyDescent="0.25">
      <c r="A319" s="51"/>
      <c r="B319" s="51"/>
      <c r="C319" s="50"/>
      <c r="D319" s="52"/>
    </row>
    <row r="320" spans="1:4" x14ac:dyDescent="0.25">
      <c r="A320" s="51"/>
      <c r="B320" s="51"/>
      <c r="C320" s="50"/>
      <c r="D320" s="52"/>
    </row>
    <row r="321" spans="1:4" x14ac:dyDescent="0.25">
      <c r="A321" s="51"/>
      <c r="B321" s="51"/>
      <c r="C321" s="50"/>
      <c r="D321" s="52"/>
    </row>
    <row r="322" spans="1:4" x14ac:dyDescent="0.25">
      <c r="A322" s="51"/>
      <c r="B322" s="51"/>
      <c r="C322" s="50"/>
      <c r="D322" s="52"/>
    </row>
    <row r="323" spans="1:4" x14ac:dyDescent="0.25">
      <c r="A323" s="51"/>
      <c r="B323" s="51"/>
      <c r="C323" s="50"/>
      <c r="D323" s="52"/>
    </row>
    <row r="324" spans="1:4" x14ac:dyDescent="0.25">
      <c r="A324" s="51"/>
      <c r="B324" s="51"/>
      <c r="C324" s="50"/>
      <c r="D324" s="52"/>
    </row>
    <row r="325" spans="1:4" x14ac:dyDescent="0.25">
      <c r="A325" s="51"/>
      <c r="B325" s="51"/>
      <c r="C325" s="50"/>
      <c r="D325" s="52"/>
    </row>
    <row r="326" spans="1:4" x14ac:dyDescent="0.25">
      <c r="A326" s="51"/>
      <c r="B326" s="51"/>
      <c r="C326" s="50"/>
      <c r="D326" s="52"/>
    </row>
    <row r="327" spans="1:4" x14ac:dyDescent="0.25">
      <c r="A327" s="51"/>
      <c r="B327" s="51"/>
      <c r="C327" s="50"/>
      <c r="D327" s="52"/>
    </row>
    <row r="328" spans="1:4" x14ac:dyDescent="0.25">
      <c r="A328" s="51"/>
      <c r="B328" s="51"/>
      <c r="C328" s="50"/>
      <c r="D328" s="52"/>
    </row>
    <row r="329" spans="1:4" x14ac:dyDescent="0.25">
      <c r="A329" s="51"/>
      <c r="B329" s="51"/>
      <c r="C329" s="50"/>
      <c r="D329" s="52"/>
    </row>
    <row r="330" spans="1:4" x14ac:dyDescent="0.25">
      <c r="A330" s="51"/>
      <c r="B330" s="51"/>
      <c r="C330" s="50"/>
      <c r="D330" s="52"/>
    </row>
    <row r="331" spans="1:4" x14ac:dyDescent="0.25">
      <c r="A331" s="51"/>
      <c r="B331" s="51"/>
      <c r="C331" s="50"/>
      <c r="D331" s="52"/>
    </row>
    <row r="332" spans="1:4" x14ac:dyDescent="0.25">
      <c r="A332" s="51"/>
      <c r="B332" s="51"/>
      <c r="C332" s="50"/>
      <c r="D332" s="52"/>
    </row>
    <row r="333" spans="1:4" x14ac:dyDescent="0.25">
      <c r="A333" s="51"/>
      <c r="B333" s="51"/>
      <c r="C333" s="50"/>
      <c r="D333" s="52"/>
    </row>
    <row r="334" spans="1:4" x14ac:dyDescent="0.25">
      <c r="A334" s="51"/>
      <c r="B334" s="51"/>
      <c r="C334" s="50"/>
      <c r="D334" s="52"/>
    </row>
    <row r="335" spans="1:4" x14ac:dyDescent="0.25">
      <c r="A335" s="51"/>
      <c r="B335" s="51"/>
      <c r="C335" s="50"/>
      <c r="D335" s="52"/>
    </row>
    <row r="336" spans="1:4" x14ac:dyDescent="0.25">
      <c r="A336" s="51"/>
      <c r="B336" s="51"/>
      <c r="C336" s="50"/>
      <c r="D336" s="52"/>
    </row>
    <row r="337" spans="1:4" x14ac:dyDescent="0.25">
      <c r="A337" s="51"/>
      <c r="B337" s="51"/>
      <c r="C337" s="50"/>
      <c r="D337" s="52"/>
    </row>
    <row r="338" spans="1:4" x14ac:dyDescent="0.25">
      <c r="A338" s="51"/>
      <c r="B338" s="51"/>
      <c r="C338" s="50"/>
      <c r="D338" s="52"/>
    </row>
    <row r="339" spans="1:4" x14ac:dyDescent="0.25">
      <c r="A339" s="51"/>
      <c r="B339" s="51"/>
      <c r="C339" s="50"/>
      <c r="D339" s="52"/>
    </row>
    <row r="340" spans="1:4" x14ac:dyDescent="0.25">
      <c r="A340" s="51"/>
      <c r="B340" s="51"/>
      <c r="C340" s="50"/>
      <c r="D340" s="52"/>
    </row>
    <row r="341" spans="1:4" x14ac:dyDescent="0.25">
      <c r="A341" s="51"/>
      <c r="B341" s="51"/>
      <c r="C341" s="50"/>
      <c r="D341" s="52"/>
    </row>
    <row r="342" spans="1:4" x14ac:dyDescent="0.25">
      <c r="A342" s="51"/>
      <c r="B342" s="51"/>
      <c r="C342" s="50"/>
      <c r="D342" s="52"/>
    </row>
    <row r="343" spans="1:4" x14ac:dyDescent="0.25">
      <c r="A343" s="51"/>
      <c r="B343" s="51"/>
      <c r="C343" s="50"/>
      <c r="D343" s="52"/>
    </row>
    <row r="344" spans="1:4" x14ac:dyDescent="0.25">
      <c r="A344" s="51"/>
      <c r="B344" s="51"/>
      <c r="C344" s="50"/>
      <c r="D344" s="52"/>
    </row>
    <row r="345" spans="1:4" x14ac:dyDescent="0.25">
      <c r="A345" s="51"/>
      <c r="B345" s="51"/>
      <c r="C345" s="50"/>
      <c r="D345" s="52"/>
    </row>
    <row r="346" spans="1:4" x14ac:dyDescent="0.25">
      <c r="A346" s="51"/>
      <c r="B346" s="51"/>
      <c r="C346" s="50"/>
      <c r="D346" s="52"/>
    </row>
    <row r="347" spans="1:4" x14ac:dyDescent="0.25">
      <c r="A347" s="51"/>
      <c r="B347" s="51"/>
      <c r="C347" s="50"/>
      <c r="D347" s="52"/>
    </row>
    <row r="348" spans="1:4" x14ac:dyDescent="0.25">
      <c r="A348" s="51"/>
      <c r="B348" s="51"/>
      <c r="C348" s="50"/>
      <c r="D348" s="52"/>
    </row>
    <row r="349" spans="1:4" x14ac:dyDescent="0.25">
      <c r="A349" s="51"/>
      <c r="B349" s="51"/>
      <c r="C349" s="50"/>
      <c r="D349" s="52"/>
    </row>
    <row r="350" spans="1:4" x14ac:dyDescent="0.25">
      <c r="A350" s="51"/>
      <c r="B350" s="51"/>
      <c r="C350" s="50"/>
      <c r="D350" s="52"/>
    </row>
    <row r="351" spans="1:4" x14ac:dyDescent="0.25">
      <c r="A351" s="51"/>
      <c r="B351" s="51"/>
      <c r="C351" s="50"/>
      <c r="D351" s="52"/>
    </row>
    <row r="352" spans="1:4" x14ac:dyDescent="0.25">
      <c r="A352" s="51"/>
      <c r="B352" s="51"/>
      <c r="C352" s="50"/>
      <c r="D352" s="52"/>
    </row>
    <row r="353" spans="1:4" x14ac:dyDescent="0.25">
      <c r="A353" s="51"/>
      <c r="B353" s="51"/>
      <c r="C353" s="50"/>
      <c r="D353" s="52"/>
    </row>
    <row r="354" spans="1:4" x14ac:dyDescent="0.25">
      <c r="A354" s="51"/>
      <c r="B354" s="51"/>
      <c r="C354" s="50"/>
      <c r="D354" s="52"/>
    </row>
    <row r="355" spans="1:4" x14ac:dyDescent="0.25">
      <c r="A355" s="51"/>
      <c r="B355" s="51"/>
      <c r="C355" s="50"/>
      <c r="D355" s="52"/>
    </row>
    <row r="356" spans="1:4" x14ac:dyDescent="0.25">
      <c r="A356" s="51"/>
      <c r="B356" s="51"/>
      <c r="C356" s="50"/>
      <c r="D356" s="52"/>
    </row>
    <row r="357" spans="1:4" x14ac:dyDescent="0.25">
      <c r="A357" s="51"/>
      <c r="B357" s="51"/>
      <c r="C357" s="50"/>
      <c r="D357" s="52"/>
    </row>
    <row r="358" spans="1:4" x14ac:dyDescent="0.25">
      <c r="A358" s="51"/>
      <c r="B358" s="51"/>
      <c r="C358" s="50"/>
      <c r="D358" s="52"/>
    </row>
    <row r="359" spans="1:4" x14ac:dyDescent="0.25">
      <c r="A359" s="51"/>
      <c r="B359" s="51"/>
      <c r="C359" s="50"/>
      <c r="D359" s="52"/>
    </row>
    <row r="360" spans="1:4" x14ac:dyDescent="0.25">
      <c r="A360" s="51"/>
      <c r="B360" s="51"/>
      <c r="C360" s="50"/>
      <c r="D360" s="52"/>
    </row>
    <row r="361" spans="1:4" x14ac:dyDescent="0.25">
      <c r="A361" s="51"/>
      <c r="B361" s="51"/>
      <c r="C361" s="50"/>
      <c r="D361" s="52"/>
    </row>
    <row r="362" spans="1:4" x14ac:dyDescent="0.25">
      <c r="A362" s="51"/>
      <c r="B362" s="51"/>
      <c r="C362" s="50"/>
      <c r="D362" s="52"/>
    </row>
    <row r="363" spans="1:4" x14ac:dyDescent="0.25">
      <c r="A363" s="51"/>
      <c r="B363" s="51"/>
      <c r="C363" s="50"/>
      <c r="D363" s="52"/>
    </row>
    <row r="364" spans="1:4" x14ac:dyDescent="0.25">
      <c r="A364" s="51"/>
      <c r="B364" s="51"/>
      <c r="C364" s="50"/>
      <c r="D364" s="52"/>
    </row>
    <row r="365" spans="1:4" x14ac:dyDescent="0.25">
      <c r="A365" s="51"/>
      <c r="B365" s="51"/>
      <c r="C365" s="50"/>
      <c r="D365" s="52"/>
    </row>
    <row r="366" spans="1:4" x14ac:dyDescent="0.25">
      <c r="A366" s="51"/>
      <c r="B366" s="51"/>
      <c r="C366" s="50"/>
      <c r="D366" s="52"/>
    </row>
    <row r="367" spans="1:4" x14ac:dyDescent="0.25">
      <c r="A367" s="51"/>
      <c r="B367" s="51"/>
      <c r="C367" s="50"/>
      <c r="D367" s="52"/>
    </row>
    <row r="368" spans="1:4" x14ac:dyDescent="0.25">
      <c r="A368" s="51"/>
      <c r="B368" s="51"/>
      <c r="C368" s="50"/>
      <c r="D368" s="52"/>
    </row>
    <row r="369" spans="1:4" x14ac:dyDescent="0.25">
      <c r="A369" s="51"/>
      <c r="B369" s="51"/>
      <c r="C369" s="50"/>
      <c r="D369" s="52"/>
    </row>
    <row r="370" spans="1:4" x14ac:dyDescent="0.25">
      <c r="A370" s="51"/>
      <c r="B370" s="51"/>
      <c r="C370" s="50"/>
      <c r="D370" s="52"/>
    </row>
    <row r="371" spans="1:4" x14ac:dyDescent="0.25">
      <c r="A371" s="51"/>
      <c r="B371" s="51"/>
      <c r="C371" s="50"/>
      <c r="D371" s="52"/>
    </row>
    <row r="372" spans="1:4" x14ac:dyDescent="0.25">
      <c r="A372" s="51"/>
      <c r="B372" s="51"/>
      <c r="C372" s="50"/>
      <c r="D372" s="52"/>
    </row>
    <row r="373" spans="1:4" x14ac:dyDescent="0.25">
      <c r="A373" s="51"/>
      <c r="B373" s="51"/>
      <c r="C373" s="50"/>
      <c r="D373" s="52"/>
    </row>
    <row r="374" spans="1:4" x14ac:dyDescent="0.25">
      <c r="A374" s="51"/>
      <c r="B374" s="51"/>
      <c r="C374" s="50"/>
      <c r="D374" s="52"/>
    </row>
    <row r="375" spans="1:4" x14ac:dyDescent="0.25">
      <c r="A375" s="51"/>
      <c r="B375" s="51"/>
      <c r="C375" s="50"/>
      <c r="D375" s="52"/>
    </row>
    <row r="376" spans="1:4" x14ac:dyDescent="0.25">
      <c r="A376" s="51"/>
      <c r="B376" s="51"/>
      <c r="C376" s="50"/>
      <c r="D376" s="52"/>
    </row>
    <row r="377" spans="1:4" x14ac:dyDescent="0.25">
      <c r="A377" s="51"/>
      <c r="B377" s="51"/>
      <c r="C377" s="50"/>
      <c r="D377" s="52"/>
    </row>
    <row r="378" spans="1:4" x14ac:dyDescent="0.25">
      <c r="A378" s="51"/>
      <c r="B378" s="51"/>
      <c r="C378" s="50"/>
      <c r="D378" s="52"/>
    </row>
    <row r="379" spans="1:4" x14ac:dyDescent="0.25">
      <c r="A379" s="51"/>
      <c r="B379" s="51"/>
      <c r="C379" s="50"/>
      <c r="D379" s="52"/>
    </row>
    <row r="380" spans="1:4" x14ac:dyDescent="0.25">
      <c r="A380" s="51"/>
      <c r="B380" s="51"/>
      <c r="C380" s="50"/>
      <c r="D380" s="52"/>
    </row>
    <row r="381" spans="1:4" x14ac:dyDescent="0.25">
      <c r="A381" s="51"/>
      <c r="B381" s="51"/>
      <c r="C381" s="50"/>
      <c r="D381" s="52"/>
    </row>
    <row r="382" spans="1:4" x14ac:dyDescent="0.25">
      <c r="A382" s="51"/>
      <c r="B382" s="51"/>
      <c r="C382" s="50"/>
      <c r="D382" s="52"/>
    </row>
    <row r="383" spans="1:4" x14ac:dyDescent="0.25">
      <c r="A383" s="51"/>
      <c r="B383" s="51"/>
      <c r="C383" s="50"/>
      <c r="D383" s="52"/>
    </row>
    <row r="384" spans="1:4" x14ac:dyDescent="0.25">
      <c r="A384" s="51"/>
      <c r="B384" s="51"/>
      <c r="C384" s="50"/>
      <c r="D384" s="52"/>
    </row>
    <row r="385" spans="1:4" x14ac:dyDescent="0.25">
      <c r="A385" s="51"/>
      <c r="B385" s="51"/>
      <c r="C385" s="50"/>
      <c r="D385" s="52"/>
    </row>
    <row r="386" spans="1:4" x14ac:dyDescent="0.25">
      <c r="A386" s="51"/>
      <c r="B386" s="51"/>
      <c r="C386" s="50"/>
      <c r="D386" s="52"/>
    </row>
    <row r="387" spans="1:4" x14ac:dyDescent="0.25">
      <c r="A387" s="51"/>
      <c r="B387" s="51"/>
      <c r="C387" s="50"/>
      <c r="D387" s="52"/>
    </row>
    <row r="388" spans="1:4" x14ac:dyDescent="0.25">
      <c r="A388" s="51"/>
      <c r="B388" s="51"/>
      <c r="C388" s="50"/>
      <c r="D388" s="52"/>
    </row>
    <row r="389" spans="1:4" x14ac:dyDescent="0.25">
      <c r="A389" s="51"/>
      <c r="B389" s="51"/>
      <c r="C389" s="50"/>
      <c r="D389" s="52"/>
    </row>
    <row r="390" spans="1:4" x14ac:dyDescent="0.25">
      <c r="A390" s="51"/>
      <c r="B390" s="51"/>
      <c r="C390" s="50"/>
      <c r="D390" s="52"/>
    </row>
    <row r="391" spans="1:4" x14ac:dyDescent="0.25">
      <c r="A391" s="51"/>
      <c r="B391" s="51"/>
      <c r="C391" s="50"/>
      <c r="D391" s="52"/>
    </row>
    <row r="392" spans="1:4" x14ac:dyDescent="0.25">
      <c r="A392" s="51"/>
      <c r="B392" s="51"/>
      <c r="C392" s="50"/>
      <c r="D392" s="52"/>
    </row>
    <row r="393" spans="1:4" x14ac:dyDescent="0.25">
      <c r="A393" s="51"/>
      <c r="B393" s="51"/>
      <c r="C393" s="50"/>
      <c r="D393" s="52"/>
    </row>
    <row r="394" spans="1:4" x14ac:dyDescent="0.25">
      <c r="A394" s="51"/>
      <c r="B394" s="51"/>
      <c r="C394" s="50"/>
      <c r="D394" s="52"/>
    </row>
    <row r="395" spans="1:4" x14ac:dyDescent="0.25">
      <c r="A395" s="51"/>
      <c r="B395" s="51"/>
      <c r="C395" s="50"/>
      <c r="D395" s="52"/>
    </row>
    <row r="396" spans="1:4" x14ac:dyDescent="0.25">
      <c r="A396" s="51"/>
      <c r="B396" s="51"/>
      <c r="C396" s="50"/>
      <c r="D396" s="52"/>
    </row>
    <row r="397" spans="1:4" x14ac:dyDescent="0.25">
      <c r="A397" s="51"/>
      <c r="B397" s="51"/>
      <c r="C397" s="50"/>
      <c r="D397" s="52"/>
    </row>
    <row r="398" spans="1:4" x14ac:dyDescent="0.25">
      <c r="A398" s="51"/>
      <c r="B398" s="51"/>
      <c r="C398" s="50"/>
      <c r="D398" s="52"/>
    </row>
    <row r="399" spans="1:4" x14ac:dyDescent="0.25">
      <c r="A399" s="51"/>
      <c r="B399" s="51"/>
      <c r="C399" s="50"/>
      <c r="D399" s="52"/>
    </row>
    <row r="400" spans="1:4" x14ac:dyDescent="0.25">
      <c r="A400" s="51"/>
      <c r="B400" s="51"/>
      <c r="C400" s="50"/>
      <c r="D400" s="52"/>
    </row>
    <row r="401" spans="1:4" x14ac:dyDescent="0.25">
      <c r="A401" s="51"/>
      <c r="B401" s="51"/>
      <c r="C401" s="50"/>
      <c r="D401" s="52"/>
    </row>
    <row r="402" spans="1:4" x14ac:dyDescent="0.25">
      <c r="A402" s="51"/>
      <c r="B402" s="51"/>
      <c r="C402" s="50"/>
      <c r="D402" s="52"/>
    </row>
    <row r="403" spans="1:4" x14ac:dyDescent="0.25">
      <c r="A403" s="51"/>
      <c r="B403" s="51"/>
      <c r="C403" s="50"/>
      <c r="D403" s="52"/>
    </row>
    <row r="404" spans="1:4" x14ac:dyDescent="0.25">
      <c r="A404" s="51"/>
      <c r="B404" s="51"/>
      <c r="C404" s="50"/>
      <c r="D404" s="52"/>
    </row>
    <row r="405" spans="1:4" x14ac:dyDescent="0.25">
      <c r="A405" s="51"/>
      <c r="B405" s="51"/>
      <c r="C405" s="50"/>
      <c r="D405" s="52"/>
    </row>
    <row r="406" spans="1:4" x14ac:dyDescent="0.25">
      <c r="A406" s="51"/>
      <c r="B406" s="51"/>
      <c r="C406" s="50"/>
      <c r="D406" s="52"/>
    </row>
    <row r="407" spans="1:4" x14ac:dyDescent="0.25">
      <c r="A407" s="51"/>
      <c r="B407" s="51"/>
      <c r="C407" s="50"/>
      <c r="D407" s="52"/>
    </row>
    <row r="408" spans="1:4" x14ac:dyDescent="0.25">
      <c r="A408" s="51"/>
      <c r="B408" s="51"/>
      <c r="C408" s="50"/>
      <c r="D408" s="52"/>
    </row>
    <row r="409" spans="1:4" x14ac:dyDescent="0.25">
      <c r="A409" s="51"/>
      <c r="B409" s="51"/>
      <c r="C409" s="50"/>
      <c r="D409" s="52"/>
    </row>
    <row r="410" spans="1:4" x14ac:dyDescent="0.25">
      <c r="A410" s="51"/>
      <c r="B410" s="51"/>
      <c r="C410" s="50"/>
      <c r="D410" s="52"/>
    </row>
    <row r="411" spans="1:4" x14ac:dyDescent="0.25">
      <c r="A411" s="51"/>
      <c r="B411" s="51"/>
      <c r="C411" s="50"/>
      <c r="D411" s="52"/>
    </row>
    <row r="412" spans="1:4" x14ac:dyDescent="0.25">
      <c r="A412" s="51"/>
      <c r="B412" s="51"/>
      <c r="C412" s="50"/>
      <c r="D412" s="52"/>
    </row>
    <row r="413" spans="1:4" x14ac:dyDescent="0.25">
      <c r="A413" s="51"/>
      <c r="B413" s="51"/>
      <c r="C413" s="50"/>
      <c r="D413" s="52"/>
    </row>
    <row r="414" spans="1:4" x14ac:dyDescent="0.25">
      <c r="A414" s="51"/>
      <c r="B414" s="51"/>
      <c r="C414" s="50"/>
      <c r="D414" s="52"/>
    </row>
    <row r="415" spans="1:4" x14ac:dyDescent="0.25">
      <c r="A415" s="51"/>
      <c r="B415" s="51"/>
      <c r="C415" s="50"/>
      <c r="D415" s="52"/>
    </row>
    <row r="416" spans="1:4" x14ac:dyDescent="0.25">
      <c r="A416" s="51"/>
      <c r="B416" s="51"/>
      <c r="C416" s="50"/>
      <c r="D416" s="52"/>
    </row>
    <row r="417" spans="1:4" x14ac:dyDescent="0.25">
      <c r="A417" s="51"/>
      <c r="B417" s="51"/>
      <c r="C417" s="50"/>
      <c r="D417" s="52"/>
    </row>
    <row r="418" spans="1:4" x14ac:dyDescent="0.25">
      <c r="A418" s="51"/>
      <c r="B418" s="51"/>
      <c r="C418" s="50"/>
      <c r="D418" s="52"/>
    </row>
    <row r="419" spans="1:4" x14ac:dyDescent="0.25">
      <c r="A419" s="51"/>
      <c r="B419" s="51"/>
      <c r="C419" s="50"/>
      <c r="D419" s="52"/>
    </row>
    <row r="420" spans="1:4" x14ac:dyDescent="0.25">
      <c r="A420" s="51"/>
      <c r="B420" s="51"/>
      <c r="C420" s="50"/>
      <c r="D420" s="52"/>
    </row>
    <row r="421" spans="1:4" x14ac:dyDescent="0.25">
      <c r="A421" s="51"/>
      <c r="B421" s="51"/>
      <c r="C421" s="50"/>
      <c r="D421" s="52"/>
    </row>
    <row r="422" spans="1:4" x14ac:dyDescent="0.25">
      <c r="A422" s="51"/>
      <c r="B422" s="51"/>
      <c r="C422" s="50"/>
      <c r="D422" s="52"/>
    </row>
    <row r="423" spans="1:4" x14ac:dyDescent="0.25">
      <c r="A423" s="51"/>
      <c r="B423" s="51"/>
      <c r="C423" s="50"/>
      <c r="D423" s="52"/>
    </row>
    <row r="424" spans="1:4" x14ac:dyDescent="0.25">
      <c r="A424" s="51"/>
      <c r="B424" s="51"/>
      <c r="C424" s="50"/>
      <c r="D424" s="52"/>
    </row>
    <row r="425" spans="1:4" x14ac:dyDescent="0.25">
      <c r="A425" s="51"/>
      <c r="B425" s="51"/>
      <c r="C425" s="50"/>
      <c r="D425" s="52"/>
    </row>
    <row r="426" spans="1:4" x14ac:dyDescent="0.25">
      <c r="A426" s="51"/>
      <c r="B426" s="51"/>
      <c r="C426" s="50"/>
      <c r="D426" s="52"/>
    </row>
    <row r="427" spans="1:4" x14ac:dyDescent="0.25">
      <c r="A427" s="51"/>
      <c r="B427" s="51"/>
      <c r="C427" s="50"/>
      <c r="D427" s="52"/>
    </row>
    <row r="428" spans="1:4" x14ac:dyDescent="0.25">
      <c r="A428" s="51"/>
      <c r="B428" s="51"/>
      <c r="C428" s="50"/>
      <c r="D428" s="52"/>
    </row>
    <row r="429" spans="1:4" x14ac:dyDescent="0.25">
      <c r="A429" s="51"/>
      <c r="B429" s="51"/>
      <c r="C429" s="50"/>
      <c r="D429" s="52"/>
    </row>
    <row r="430" spans="1:4" x14ac:dyDescent="0.25">
      <c r="A430" s="51"/>
      <c r="B430" s="51"/>
      <c r="C430" s="50"/>
      <c r="D430" s="52"/>
    </row>
    <row r="431" spans="1:4" x14ac:dyDescent="0.25">
      <c r="A431" s="51"/>
      <c r="B431" s="51"/>
      <c r="C431" s="50"/>
      <c r="D431" s="52"/>
    </row>
    <row r="432" spans="1:4" x14ac:dyDescent="0.25">
      <c r="A432" s="51"/>
      <c r="B432" s="51"/>
      <c r="C432" s="50"/>
      <c r="D432" s="52"/>
    </row>
    <row r="433" spans="1:4" x14ac:dyDescent="0.25">
      <c r="A433" s="51"/>
      <c r="B433" s="51"/>
      <c r="C433" s="50"/>
      <c r="D433" s="52"/>
    </row>
    <row r="434" spans="1:4" x14ac:dyDescent="0.25">
      <c r="A434" s="51"/>
      <c r="B434" s="51"/>
      <c r="C434" s="50"/>
      <c r="D434" s="52"/>
    </row>
    <row r="435" spans="1:4" x14ac:dyDescent="0.25">
      <c r="A435" s="51"/>
      <c r="B435" s="51"/>
      <c r="C435" s="50"/>
      <c r="D435" s="52"/>
    </row>
    <row r="436" spans="1:4" x14ac:dyDescent="0.25">
      <c r="A436" s="51"/>
      <c r="B436" s="51"/>
      <c r="C436" s="50"/>
      <c r="D436" s="52"/>
    </row>
    <row r="437" spans="1:4" x14ac:dyDescent="0.25">
      <c r="A437" s="51"/>
      <c r="B437" s="51"/>
      <c r="C437" s="50"/>
      <c r="D437" s="52"/>
    </row>
    <row r="438" spans="1:4" x14ac:dyDescent="0.25">
      <c r="A438" s="51"/>
      <c r="B438" s="51"/>
      <c r="C438" s="50"/>
      <c r="D438" s="52"/>
    </row>
    <row r="439" spans="1:4" x14ac:dyDescent="0.25">
      <c r="A439" s="51"/>
      <c r="B439" s="51"/>
      <c r="C439" s="50"/>
      <c r="D439" s="52"/>
    </row>
    <row r="440" spans="1:4" x14ac:dyDescent="0.25">
      <c r="A440" s="51"/>
      <c r="B440" s="51"/>
      <c r="C440" s="50"/>
      <c r="D440" s="52"/>
    </row>
    <row r="441" spans="1:4" x14ac:dyDescent="0.25">
      <c r="A441" s="51"/>
      <c r="B441" s="51"/>
      <c r="C441" s="50"/>
      <c r="D441" s="52"/>
    </row>
    <row r="442" spans="1:4" x14ac:dyDescent="0.25">
      <c r="A442" s="51"/>
      <c r="B442" s="51"/>
      <c r="C442" s="50"/>
      <c r="D442" s="52"/>
    </row>
    <row r="443" spans="1:4" x14ac:dyDescent="0.25">
      <c r="A443" s="51"/>
      <c r="B443" s="51"/>
      <c r="C443" s="50"/>
      <c r="D443" s="52"/>
    </row>
    <row r="444" spans="1:4" x14ac:dyDescent="0.25">
      <c r="A444" s="51"/>
      <c r="B444" s="51"/>
      <c r="C444" s="50"/>
      <c r="D444" s="52"/>
    </row>
    <row r="445" spans="1:4" x14ac:dyDescent="0.25">
      <c r="A445" s="51"/>
      <c r="B445" s="51"/>
      <c r="C445" s="50"/>
      <c r="D445" s="52"/>
    </row>
    <row r="446" spans="1:4" x14ac:dyDescent="0.25">
      <c r="A446" s="51"/>
      <c r="B446" s="51"/>
      <c r="C446" s="50"/>
      <c r="D446" s="52"/>
    </row>
    <row r="447" spans="1:4" x14ac:dyDescent="0.25">
      <c r="A447" s="51"/>
      <c r="B447" s="51"/>
      <c r="C447" s="50"/>
      <c r="D447" s="52"/>
    </row>
    <row r="448" spans="1:4" x14ac:dyDescent="0.25">
      <c r="A448" s="51"/>
      <c r="B448" s="51"/>
      <c r="C448" s="50"/>
      <c r="D448" s="52"/>
    </row>
    <row r="449" spans="1:4" x14ac:dyDescent="0.25">
      <c r="A449" s="51"/>
      <c r="B449" s="51"/>
      <c r="C449" s="50"/>
      <c r="D449" s="52"/>
    </row>
    <row r="450" spans="1:4" x14ac:dyDescent="0.25">
      <c r="A450" s="51"/>
      <c r="B450" s="51"/>
      <c r="C450" s="50"/>
      <c r="D450" s="52"/>
    </row>
    <row r="451" spans="1:4" x14ac:dyDescent="0.25">
      <c r="A451" s="51"/>
      <c r="B451" s="51"/>
      <c r="C451" s="50"/>
      <c r="D451" s="52"/>
    </row>
    <row r="452" spans="1:4" x14ac:dyDescent="0.25">
      <c r="A452" s="51"/>
      <c r="B452" s="51"/>
      <c r="C452" s="50"/>
      <c r="D452" s="52"/>
    </row>
    <row r="453" spans="1:4" x14ac:dyDescent="0.25">
      <c r="A453" s="51"/>
      <c r="B453" s="51"/>
      <c r="C453" s="50"/>
      <c r="D453" s="52"/>
    </row>
    <row r="454" spans="1:4" x14ac:dyDescent="0.25">
      <c r="A454" s="51"/>
      <c r="B454" s="51"/>
      <c r="C454" s="50"/>
      <c r="D454" s="52"/>
    </row>
    <row r="455" spans="1:4" x14ac:dyDescent="0.25">
      <c r="A455" s="51"/>
      <c r="B455" s="51"/>
      <c r="C455" s="50"/>
      <c r="D455" s="52"/>
    </row>
    <row r="456" spans="1:4" x14ac:dyDescent="0.25">
      <c r="A456" s="51"/>
      <c r="B456" s="51"/>
      <c r="C456" s="50"/>
      <c r="D456" s="52"/>
    </row>
    <row r="457" spans="1:4" x14ac:dyDescent="0.25">
      <c r="A457" s="51"/>
      <c r="B457" s="51"/>
      <c r="C457" s="50"/>
      <c r="D457" s="52"/>
    </row>
    <row r="458" spans="1:4" x14ac:dyDescent="0.25">
      <c r="A458" s="51"/>
      <c r="B458" s="51"/>
      <c r="C458" s="50"/>
      <c r="D458" s="52"/>
    </row>
    <row r="459" spans="1:4" x14ac:dyDescent="0.25">
      <c r="A459" s="51"/>
      <c r="B459" s="51"/>
      <c r="C459" s="50"/>
      <c r="D459" s="52"/>
    </row>
    <row r="460" spans="1:4" x14ac:dyDescent="0.25">
      <c r="A460" s="51"/>
      <c r="B460" s="51"/>
      <c r="C460" s="50"/>
      <c r="D460" s="52"/>
    </row>
    <row r="461" spans="1:4" x14ac:dyDescent="0.25">
      <c r="A461" s="51"/>
      <c r="B461" s="51"/>
      <c r="C461" s="50"/>
      <c r="D461" s="52"/>
    </row>
    <row r="462" spans="1:4" x14ac:dyDescent="0.25">
      <c r="A462" s="51"/>
      <c r="B462" s="51"/>
      <c r="C462" s="50"/>
      <c r="D462" s="52"/>
    </row>
    <row r="463" spans="1:4" x14ac:dyDescent="0.25">
      <c r="A463" s="51"/>
      <c r="B463" s="51"/>
      <c r="C463" s="50"/>
      <c r="D463" s="52"/>
    </row>
    <row r="464" spans="1:4" x14ac:dyDescent="0.25">
      <c r="A464" s="51"/>
      <c r="B464" s="51"/>
      <c r="C464" s="50"/>
      <c r="D464" s="52"/>
    </row>
    <row r="465" spans="1:4" x14ac:dyDescent="0.25">
      <c r="A465" s="51"/>
      <c r="B465" s="51"/>
      <c r="C465" s="50"/>
      <c r="D465" s="52"/>
    </row>
    <row r="466" spans="1:4" x14ac:dyDescent="0.25">
      <c r="A466" s="51"/>
      <c r="B466" s="51"/>
      <c r="C466" s="50"/>
      <c r="D466" s="52"/>
    </row>
    <row r="467" spans="1:4" x14ac:dyDescent="0.25">
      <c r="A467" s="51"/>
      <c r="B467" s="51"/>
      <c r="C467" s="50"/>
      <c r="D467" s="52"/>
    </row>
    <row r="468" spans="1:4" x14ac:dyDescent="0.25">
      <c r="A468" s="51"/>
      <c r="B468" s="51"/>
      <c r="C468" s="50"/>
      <c r="D468" s="52"/>
    </row>
    <row r="469" spans="1:4" x14ac:dyDescent="0.25">
      <c r="A469" s="51"/>
      <c r="B469" s="51"/>
      <c r="C469" s="50"/>
      <c r="D469" s="52"/>
    </row>
    <row r="470" spans="1:4" x14ac:dyDescent="0.25">
      <c r="A470" s="51"/>
      <c r="B470" s="51"/>
      <c r="C470" s="50"/>
      <c r="D470" s="52"/>
    </row>
    <row r="471" spans="1:4" x14ac:dyDescent="0.25">
      <c r="A471" s="51"/>
      <c r="B471" s="51"/>
      <c r="C471" s="50"/>
      <c r="D471" s="52"/>
    </row>
    <row r="472" spans="1:4" x14ac:dyDescent="0.25">
      <c r="A472" s="51"/>
      <c r="B472" s="51"/>
      <c r="C472" s="50"/>
      <c r="D472" s="52"/>
    </row>
    <row r="473" spans="1:4" x14ac:dyDescent="0.25">
      <c r="A473" s="51"/>
      <c r="B473" s="51"/>
      <c r="C473" s="50"/>
      <c r="D473" s="52"/>
    </row>
    <row r="474" spans="1:4" x14ac:dyDescent="0.25">
      <c r="A474" s="51"/>
      <c r="B474" s="51"/>
      <c r="C474" s="50"/>
      <c r="D474" s="52"/>
    </row>
    <row r="475" spans="1:4" x14ac:dyDescent="0.25">
      <c r="A475" s="51"/>
      <c r="B475" s="51"/>
      <c r="C475" s="50"/>
      <c r="D475" s="52"/>
    </row>
    <row r="476" spans="1:4" x14ac:dyDescent="0.25">
      <c r="A476" s="51"/>
      <c r="B476" s="51"/>
      <c r="C476" s="50"/>
      <c r="D476" s="52"/>
    </row>
    <row r="477" spans="1:4" x14ac:dyDescent="0.25">
      <c r="A477" s="51"/>
      <c r="B477" s="51"/>
      <c r="C477" s="50"/>
      <c r="D477" s="52"/>
    </row>
    <row r="478" spans="1:4" x14ac:dyDescent="0.25">
      <c r="A478" s="51"/>
      <c r="B478" s="51"/>
      <c r="C478" s="50"/>
      <c r="D478" s="52"/>
    </row>
    <row r="479" spans="1:4" x14ac:dyDescent="0.25">
      <c r="A479" s="51"/>
      <c r="B479" s="51"/>
      <c r="C479" s="50"/>
      <c r="D479" s="52"/>
    </row>
    <row r="480" spans="1:4" x14ac:dyDescent="0.25">
      <c r="A480" s="51"/>
      <c r="B480" s="51"/>
      <c r="C480" s="50"/>
      <c r="D480" s="52"/>
    </row>
    <row r="481" spans="1:4" x14ac:dyDescent="0.25">
      <c r="A481" s="51"/>
      <c r="B481" s="51"/>
      <c r="C481" s="50"/>
      <c r="D481" s="52"/>
    </row>
    <row r="482" spans="1:4" x14ac:dyDescent="0.25">
      <c r="A482" s="51"/>
      <c r="B482" s="51"/>
      <c r="C482" s="50"/>
      <c r="D482" s="52"/>
    </row>
    <row r="483" spans="1:4" x14ac:dyDescent="0.25">
      <c r="A483" s="51"/>
      <c r="B483" s="51"/>
      <c r="C483" s="50"/>
      <c r="D483" s="52"/>
    </row>
    <row r="484" spans="1:4" x14ac:dyDescent="0.25">
      <c r="A484" s="51"/>
      <c r="B484" s="51"/>
      <c r="C484" s="50"/>
      <c r="D484" s="52"/>
    </row>
    <row r="485" spans="1:4" x14ac:dyDescent="0.25">
      <c r="A485" s="51"/>
      <c r="B485" s="51"/>
      <c r="C485" s="50"/>
      <c r="D485" s="52"/>
    </row>
    <row r="486" spans="1:4" x14ac:dyDescent="0.25">
      <c r="A486" s="51"/>
      <c r="B486" s="51"/>
      <c r="C486" s="50"/>
      <c r="D486" s="52"/>
    </row>
    <row r="487" spans="1:4" x14ac:dyDescent="0.25">
      <c r="A487" s="51"/>
      <c r="B487" s="51"/>
      <c r="C487" s="50"/>
      <c r="D487" s="52"/>
    </row>
    <row r="488" spans="1:4" x14ac:dyDescent="0.25">
      <c r="A488" s="51"/>
      <c r="B488" s="51"/>
      <c r="C488" s="50"/>
      <c r="D488" s="52"/>
    </row>
    <row r="489" spans="1:4" x14ac:dyDescent="0.25">
      <c r="A489" s="51"/>
      <c r="B489" s="51"/>
      <c r="C489" s="50"/>
      <c r="D489" s="52"/>
    </row>
    <row r="490" spans="1:4" x14ac:dyDescent="0.25">
      <c r="A490" s="51"/>
      <c r="B490" s="51"/>
      <c r="C490" s="50"/>
      <c r="D490" s="52"/>
    </row>
    <row r="491" spans="1:4" x14ac:dyDescent="0.25">
      <c r="A491" s="51"/>
      <c r="B491" s="51"/>
      <c r="C491" s="50"/>
      <c r="D491" s="52"/>
    </row>
    <row r="492" spans="1:4" x14ac:dyDescent="0.25">
      <c r="A492" s="51"/>
      <c r="B492" s="51"/>
      <c r="C492" s="50"/>
      <c r="D492" s="52"/>
    </row>
    <row r="493" spans="1:4" x14ac:dyDescent="0.25">
      <c r="A493" s="51"/>
      <c r="B493" s="51"/>
      <c r="C493" s="50"/>
      <c r="D493" s="52"/>
    </row>
    <row r="494" spans="1:4" x14ac:dyDescent="0.25">
      <c r="A494" s="51"/>
      <c r="B494" s="51"/>
      <c r="C494" s="50"/>
      <c r="D494" s="52"/>
    </row>
    <row r="495" spans="1:4" x14ac:dyDescent="0.25">
      <c r="A495" s="51"/>
      <c r="B495" s="51"/>
      <c r="C495" s="50"/>
      <c r="D495" s="52"/>
    </row>
    <row r="496" spans="1:4" x14ac:dyDescent="0.25">
      <c r="A496" s="51"/>
      <c r="B496" s="51"/>
      <c r="C496" s="50"/>
      <c r="D496" s="52"/>
    </row>
    <row r="497" spans="1:4" x14ac:dyDescent="0.25">
      <c r="A497" s="51"/>
      <c r="B497" s="51"/>
      <c r="C497" s="50"/>
      <c r="D497" s="52"/>
    </row>
    <row r="498" spans="1:4" x14ac:dyDescent="0.25">
      <c r="A498" s="51"/>
      <c r="B498" s="51"/>
      <c r="C498" s="50"/>
      <c r="D498" s="52"/>
    </row>
    <row r="499" spans="1:4" x14ac:dyDescent="0.25">
      <c r="A499" s="51"/>
      <c r="B499" s="51"/>
      <c r="C499" s="50"/>
      <c r="D499" s="52"/>
    </row>
    <row r="500" spans="1:4" x14ac:dyDescent="0.25">
      <c r="A500" s="51"/>
      <c r="B500" s="51"/>
      <c r="C500" s="50"/>
      <c r="D500" s="52"/>
    </row>
  </sheetData>
  <sheetProtection algorithmName="SHA-512" hashValue="tO8m0aGV037IkC9vwAKuUUxKOb0RcJ8cwz3SzfP2YXf8Zc4aK7xUjsUQ9/RIixbwzOJv3I5afSq/SnDkd3Hx2g==" saltValue="BbfJvslT/Q7PT42W8N1+8A==" spinCount="100000" sheet="1" selectLockedCells="1"/>
  <mergeCells count="1">
    <mergeCell ref="A1:D1"/>
  </mergeCells>
  <pageMargins left="0.7" right="0.7" top="0.75" bottom="0.75" header="0.3" footer="0.3"/>
  <pageSetup scale="4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62EB79AECFCA488FD2C8E5EB7F49DB" ma:contentTypeVersion="4" ma:contentTypeDescription="Create a new document." ma:contentTypeScope="" ma:versionID="2cef7e62c0601231de83f62778f89c21">
  <xsd:schema xmlns:xsd="http://www.w3.org/2001/XMLSchema" xmlns:xs="http://www.w3.org/2001/XMLSchema" xmlns:p="http://schemas.microsoft.com/office/2006/metadata/properties" xmlns:ns2="054808bc-2771-4e5f-a9e3-6e592cd319f0" xmlns:ns3="e7a83744-a22e-474f-8ba5-a839c678c8dc" targetNamespace="http://schemas.microsoft.com/office/2006/metadata/properties" ma:root="true" ma:fieldsID="11f02302bb7e342974640b73b76c2e6c" ns2:_="" ns3:_="">
    <xsd:import namespace="054808bc-2771-4e5f-a9e3-6e592cd319f0"/>
    <xsd:import namespace="e7a83744-a22e-474f-8ba5-a839c678c8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808bc-2771-4e5f-a9e3-6e592cd319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83744-a22e-474f-8ba5-a839c678c8d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e7a83744-a22e-474f-8ba5-a839c678c8dc">
      <UserInfo>
        <DisplayName>Morgan, Michael (OIT)</DisplayName>
        <AccountId>16</AccountId>
        <AccountType/>
      </UserInfo>
      <UserInfo>
        <DisplayName>Mars, Charles (OIT)</DisplayName>
        <AccountId>17</AccountId>
        <AccountType/>
      </UserInfo>
      <UserInfo>
        <DisplayName>Weidanz, Douglas (OIT)</DisplayName>
        <AccountId>18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6FF76AA5-DDB9-4A78-9F7C-EEB6A9E394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4808bc-2771-4e5f-a9e3-6e592cd319f0"/>
    <ds:schemaRef ds:uri="e7a83744-a22e-474f-8ba5-a839c678c8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8918D2-3615-4210-AEEA-1CFDF99A0D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8AD0F0-E0C8-4575-8855-2CECDCB78FE6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054808bc-2771-4e5f-a9e3-6e592cd319f0"/>
    <ds:schemaRef ds:uri="http://purl.org/dc/elements/1.1/"/>
    <ds:schemaRef ds:uri="e7a83744-a22e-474f-8ba5-a839c678c8d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i3 Functional Element Pricing</vt:lpstr>
      <vt:lpstr>PSAP Price Sheet</vt:lpstr>
      <vt:lpstr>PSAP Ethernet Charge Schedule</vt:lpstr>
      <vt:lpstr>Post Implementation Labor Rates</vt:lpstr>
      <vt:lpstr>'i3 Functional Element Pricing'!OLE_LINK2</vt:lpstr>
      <vt:lpstr>'i3 Functional Element Pricing'!Print_Area</vt:lpstr>
      <vt:lpstr>'Post Implementation Labor Rates'!Print_Area</vt:lpstr>
      <vt:lpstr>'PSAP Ethernet Charge Schedule'!Print_Area</vt:lpstr>
      <vt:lpstr>'PSAP Price Sheet'!Print_Area</vt:lpstr>
      <vt:lpstr>'PSAP Price Sheet'!Print_Titles</vt:lpstr>
    </vt:vector>
  </TitlesOfParts>
  <Manager/>
  <Company>Microsoft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Charles W. Mars</dc:creator>
  <cp:keywords/>
  <dc:description/>
  <cp:lastModifiedBy>Pastuzyn, Juliana</cp:lastModifiedBy>
  <cp:revision/>
  <dcterms:created xsi:type="dcterms:W3CDTF">2017-01-04T19:36:12Z</dcterms:created>
  <dcterms:modified xsi:type="dcterms:W3CDTF">2021-08-03T20:19:33Z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0x010100B462EB79AECFCA488FD2C8E5EB7F49DB</vt:lpwstr>
  </property>
</Properties>
</file>