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osh Descoteaux\Current Projects\IELS\RFP Attachments\Final Attachments\"/>
    </mc:Choice>
  </mc:AlternateContent>
  <bookViews>
    <workbookView xWindow="0" yWindow="0" windowWidth="19200" windowHeight="6375"/>
  </bookViews>
  <sheets>
    <sheet name="2017" sheetId="1" r:id="rId1"/>
  </sheets>
  <definedNames>
    <definedName name="_xlnm.Print_Area" localSheetId="0">'2017'!#REF!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9" i="1" l="1"/>
  <c r="K38" i="1"/>
  <c r="K37" i="1"/>
  <c r="K36" i="1"/>
  <c r="K35" i="1"/>
  <c r="K34" i="1"/>
  <c r="K33" i="1"/>
  <c r="K32" i="1"/>
  <c r="K31" i="1"/>
  <c r="K30" i="1"/>
  <c r="K29" i="1"/>
  <c r="K28" i="1"/>
  <c r="J39" i="1"/>
  <c r="J38" i="1"/>
  <c r="J37" i="1"/>
  <c r="J36" i="1"/>
  <c r="J35" i="1"/>
  <c r="J34" i="1"/>
  <c r="J33" i="1"/>
  <c r="J32" i="1"/>
  <c r="J31" i="1"/>
  <c r="J30" i="1"/>
  <c r="J29" i="1"/>
  <c r="J28" i="1"/>
  <c r="J40" i="1" s="1"/>
  <c r="G39" i="1"/>
  <c r="G38" i="1"/>
  <c r="G37" i="1"/>
  <c r="G36" i="1"/>
  <c r="G35" i="1"/>
  <c r="G34" i="1"/>
  <c r="G33" i="1"/>
  <c r="G32" i="1"/>
  <c r="G31" i="1"/>
  <c r="G30" i="1"/>
  <c r="G29" i="1"/>
  <c r="G28" i="1"/>
  <c r="G40" i="1" s="1"/>
  <c r="F39" i="1"/>
  <c r="F38" i="1"/>
  <c r="F37" i="1"/>
  <c r="F36" i="1"/>
  <c r="F35" i="1"/>
  <c r="F34" i="1"/>
  <c r="F33" i="1"/>
  <c r="F32" i="1"/>
  <c r="F31" i="1"/>
  <c r="F30" i="1"/>
  <c r="F29" i="1"/>
  <c r="F28" i="1"/>
  <c r="F40" i="1" s="1"/>
  <c r="C39" i="1"/>
  <c r="C38" i="1"/>
  <c r="C37" i="1"/>
  <c r="C36" i="1"/>
  <c r="C35" i="1"/>
  <c r="C34" i="1"/>
  <c r="C33" i="1"/>
  <c r="C32" i="1"/>
  <c r="C31" i="1"/>
  <c r="C30" i="1"/>
  <c r="C29" i="1"/>
  <c r="C28" i="1"/>
  <c r="C40" i="1" s="1"/>
  <c r="B39" i="1"/>
  <c r="B38" i="1"/>
  <c r="B37" i="1"/>
  <c r="B36" i="1"/>
  <c r="B35" i="1"/>
  <c r="B34" i="1"/>
  <c r="B33" i="1"/>
  <c r="B32" i="1"/>
  <c r="B31" i="1"/>
  <c r="B30" i="1"/>
  <c r="B29" i="1"/>
  <c r="B28" i="1"/>
  <c r="B40" i="1" s="1"/>
  <c r="K40" i="1" l="1"/>
</calcChain>
</file>

<file path=xl/sharedStrings.xml><?xml version="1.0" encoding="utf-8"?>
<sst xmlns="http://schemas.openxmlformats.org/spreadsheetml/2006/main" count="96" uniqueCount="22">
  <si>
    <t>Month</t>
  </si>
  <si>
    <t>Presented</t>
  </si>
  <si>
    <t>Calls Handled</t>
  </si>
  <si>
    <t>January</t>
  </si>
  <si>
    <t>February</t>
  </si>
  <si>
    <t>March</t>
  </si>
  <si>
    <t>April</t>
  </si>
  <si>
    <t>May</t>
  </si>
  <si>
    <t>June</t>
  </si>
  <si>
    <t xml:space="preserve">July  </t>
  </si>
  <si>
    <t>August</t>
  </si>
  <si>
    <t>September</t>
  </si>
  <si>
    <t>October</t>
  </si>
  <si>
    <t>November</t>
  </si>
  <si>
    <t>December</t>
  </si>
  <si>
    <t xml:space="preserve">July  </t>
  </si>
  <si>
    <t xml:space="preserve">* Calls include wrong numbers, general inquiries, etc.   </t>
  </si>
  <si>
    <t xml:space="preserve">Harvest Reporting Calls* </t>
  </si>
  <si>
    <t>Help Desk Calls*</t>
  </si>
  <si>
    <t>IELS BID SOLICITATION {RFP} 18DPP00223</t>
  </si>
  <si>
    <t>Call Center Volumes</t>
  </si>
  <si>
    <t>Attachment 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</si>
</sst>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11"/>
      </patternFill>
    </fill>
  </fills>
  <borders count="5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0" xfId="0" applyFont="1"/>
    <xf numFmtId="0" fontId="4" fillId="3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" fontId="5" fillId="0" borderId="4" xfId="0" applyNumberFormat="1" applyFont="1" applyFill="1" applyBorder="1" applyAlignment="1">
      <alignment horizontal="center" vertical="center"/>
    </xf>
    <xf numFmtId="1" fontId="4" fillId="3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" fontId="4" fillId="4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43"/>
  <sheetViews>
    <sheetView tabSelected="1" workbookViewId="0">
      <selection activeCell="N34" sqref="N34"/>
    </sheetView>
  </sheetViews>
  <sheetFormatPr defaultRowHeight="15" x14ac:dyDescent="0.25"/>
  <cols>
    <col min="1" max="1" width="9.85546875" bestFit="1" customWidth="1"/>
    <col min="3" max="3" width="12" bestFit="1" customWidth="1"/>
    <col min="4" max="4" width="6" bestFit="1" customWidth="1"/>
    <col min="5" max="5" width="9.85546875" bestFit="1" customWidth="1"/>
    <col min="7" max="7" width="12" bestFit="1" customWidth="1"/>
    <col min="9" max="9" width="10.85546875" bestFit="1" customWidth="1"/>
    <col min="11" max="11" width="7.42578125" bestFit="1" customWidth="1"/>
  </cols>
  <sheetData>
    <row r="2" spans="1:11" ht="18.75" x14ac:dyDescent="0.3">
      <c r="A2" s="22" t="s">
        <v>21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x14ac:dyDescent="0.25">
      <c r="A3" s="21" t="s">
        <v>20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x14ac:dyDescent="0.25">
      <c r="A4" s="21" t="s">
        <v>19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6" spans="1:11" s="7" customFormat="1" ht="23.25" x14ac:dyDescent="0.25">
      <c r="A6" s="18" t="s">
        <v>17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s="7" customFormat="1" ht="12.95" customHeight="1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1" s="7" customFormat="1" ht="24" thickBot="1" x14ac:dyDescent="0.4">
      <c r="A8" s="16">
        <v>2017</v>
      </c>
      <c r="B8" s="16"/>
      <c r="C8" s="16"/>
      <c r="D8" s="15"/>
      <c r="E8" s="17">
        <v>2016</v>
      </c>
      <c r="F8" s="17"/>
      <c r="G8" s="17"/>
      <c r="H8" s="15"/>
      <c r="I8" s="17">
        <v>2015</v>
      </c>
      <c r="J8" s="17"/>
      <c r="K8" s="17"/>
    </row>
    <row r="9" spans="1:11" ht="25.5" x14ac:dyDescent="0.25">
      <c r="A9" s="2" t="s">
        <v>0</v>
      </c>
      <c r="B9" s="12" t="s">
        <v>1</v>
      </c>
      <c r="C9" s="12" t="s">
        <v>2</v>
      </c>
      <c r="E9" s="2" t="s">
        <v>0</v>
      </c>
      <c r="F9" s="12" t="s">
        <v>1</v>
      </c>
      <c r="G9" s="12" t="s">
        <v>2</v>
      </c>
      <c r="I9" s="8" t="s">
        <v>0</v>
      </c>
      <c r="J9" s="13" t="s">
        <v>1</v>
      </c>
      <c r="K9" s="13" t="s">
        <v>2</v>
      </c>
    </row>
    <row r="10" spans="1:11" ht="15.75" thickBot="1" x14ac:dyDescent="0.3">
      <c r="A10" s="3" t="s">
        <v>3</v>
      </c>
      <c r="B10" s="4">
        <v>2719</v>
      </c>
      <c r="C10" s="4">
        <v>2456</v>
      </c>
      <c r="E10" s="3" t="s">
        <v>3</v>
      </c>
      <c r="F10" s="4">
        <v>3473</v>
      </c>
      <c r="G10" s="4">
        <v>3297</v>
      </c>
      <c r="I10" s="9" t="s">
        <v>3</v>
      </c>
      <c r="J10" s="10">
        <v>4350</v>
      </c>
      <c r="K10" s="10">
        <v>3922</v>
      </c>
    </row>
    <row r="11" spans="1:11" ht="15.75" customHeight="1" thickBot="1" x14ac:dyDescent="0.3">
      <c r="A11" s="3" t="s">
        <v>4</v>
      </c>
      <c r="B11" s="4">
        <v>780</v>
      </c>
      <c r="C11" s="4">
        <v>757</v>
      </c>
      <c r="E11" s="3" t="s">
        <v>4</v>
      </c>
      <c r="F11" s="4">
        <v>929</v>
      </c>
      <c r="G11" s="4">
        <v>916</v>
      </c>
      <c r="I11" s="9" t="s">
        <v>4</v>
      </c>
      <c r="J11" s="10">
        <v>1045</v>
      </c>
      <c r="K11" s="10">
        <v>1030</v>
      </c>
    </row>
    <row r="12" spans="1:11" ht="15.75" thickBot="1" x14ac:dyDescent="0.3">
      <c r="A12" s="3" t="s">
        <v>5</v>
      </c>
      <c r="B12" s="4">
        <v>6</v>
      </c>
      <c r="C12" s="4">
        <v>4</v>
      </c>
      <c r="E12" s="3" t="s">
        <v>5</v>
      </c>
      <c r="F12" s="4">
        <v>101</v>
      </c>
      <c r="G12" s="4">
        <v>98</v>
      </c>
      <c r="I12" s="9" t="s">
        <v>5</v>
      </c>
      <c r="J12" s="10">
        <v>56</v>
      </c>
      <c r="K12" s="10">
        <v>52</v>
      </c>
    </row>
    <row r="13" spans="1:11" ht="15.75" thickBot="1" x14ac:dyDescent="0.3">
      <c r="A13" s="3" t="s">
        <v>6</v>
      </c>
      <c r="B13" s="4">
        <v>9</v>
      </c>
      <c r="C13" s="4">
        <v>4</v>
      </c>
      <c r="E13" s="3" t="s">
        <v>6</v>
      </c>
      <c r="F13" s="4">
        <v>10</v>
      </c>
      <c r="G13" s="4">
        <v>7</v>
      </c>
      <c r="I13" s="9" t="s">
        <v>6</v>
      </c>
      <c r="J13" s="10">
        <v>50</v>
      </c>
      <c r="K13" s="10">
        <v>43</v>
      </c>
    </row>
    <row r="14" spans="1:11" ht="15.75" thickBot="1" x14ac:dyDescent="0.3">
      <c r="A14" s="3" t="s">
        <v>7</v>
      </c>
      <c r="B14" s="4">
        <v>9</v>
      </c>
      <c r="C14" s="4">
        <v>4</v>
      </c>
      <c r="E14" s="3" t="s">
        <v>7</v>
      </c>
      <c r="F14" s="4">
        <v>12</v>
      </c>
      <c r="G14" s="4">
        <v>8</v>
      </c>
      <c r="I14" s="9" t="s">
        <v>7</v>
      </c>
      <c r="J14" s="10">
        <v>45</v>
      </c>
      <c r="K14" s="10">
        <v>36</v>
      </c>
    </row>
    <row r="15" spans="1:11" ht="15.75" thickBot="1" x14ac:dyDescent="0.3">
      <c r="A15" s="3" t="s">
        <v>8</v>
      </c>
      <c r="B15" s="4">
        <v>9</v>
      </c>
      <c r="C15" s="4">
        <v>6</v>
      </c>
      <c r="E15" s="3" t="s">
        <v>8</v>
      </c>
      <c r="F15" s="4">
        <v>7</v>
      </c>
      <c r="G15" s="4">
        <v>7</v>
      </c>
      <c r="I15" s="9" t="s">
        <v>8</v>
      </c>
      <c r="J15" s="10">
        <v>15</v>
      </c>
      <c r="K15" s="10">
        <v>13</v>
      </c>
    </row>
    <row r="16" spans="1:11" ht="15.75" thickBot="1" x14ac:dyDescent="0.3">
      <c r="A16" s="3" t="s">
        <v>9</v>
      </c>
      <c r="B16" s="4">
        <v>3</v>
      </c>
      <c r="C16" s="4">
        <v>3</v>
      </c>
      <c r="E16" s="3" t="s">
        <v>9</v>
      </c>
      <c r="F16" s="4">
        <v>9</v>
      </c>
      <c r="G16" s="4">
        <v>8</v>
      </c>
      <c r="I16" s="9" t="s">
        <v>15</v>
      </c>
      <c r="J16" s="10">
        <v>6</v>
      </c>
      <c r="K16" s="10">
        <v>6</v>
      </c>
    </row>
    <row r="17" spans="1:11" ht="15.75" thickBot="1" x14ac:dyDescent="0.3">
      <c r="A17" s="3" t="s">
        <v>10</v>
      </c>
      <c r="B17" s="4">
        <v>6</v>
      </c>
      <c r="C17" s="4">
        <v>2</v>
      </c>
      <c r="E17" s="3" t="s">
        <v>10</v>
      </c>
      <c r="F17" s="4">
        <v>13</v>
      </c>
      <c r="G17" s="4">
        <v>12</v>
      </c>
      <c r="I17" s="9" t="s">
        <v>10</v>
      </c>
      <c r="J17" s="10">
        <v>10</v>
      </c>
      <c r="K17" s="10">
        <v>8</v>
      </c>
    </row>
    <row r="18" spans="1:11" ht="15.75" thickBot="1" x14ac:dyDescent="0.3">
      <c r="A18" s="3" t="s">
        <v>11</v>
      </c>
      <c r="B18" s="4">
        <v>2460</v>
      </c>
      <c r="C18" s="4">
        <v>2321</v>
      </c>
      <c r="E18" s="3" t="s">
        <v>11</v>
      </c>
      <c r="F18" s="4">
        <v>3219</v>
      </c>
      <c r="G18" s="4">
        <v>2816</v>
      </c>
      <c r="I18" s="9" t="s">
        <v>11</v>
      </c>
      <c r="J18" s="10">
        <v>2816</v>
      </c>
      <c r="K18" s="10">
        <v>2638</v>
      </c>
    </row>
    <row r="19" spans="1:11" ht="15.75" thickBot="1" x14ac:dyDescent="0.3">
      <c r="A19" s="3" t="s">
        <v>12</v>
      </c>
      <c r="B19" s="4">
        <v>3862</v>
      </c>
      <c r="C19" s="4">
        <v>3579</v>
      </c>
      <c r="E19" s="3" t="s">
        <v>12</v>
      </c>
      <c r="F19" s="4">
        <v>4320</v>
      </c>
      <c r="G19" s="4">
        <v>3801</v>
      </c>
      <c r="I19" s="9" t="s">
        <v>12</v>
      </c>
      <c r="J19" s="10">
        <v>4453</v>
      </c>
      <c r="K19" s="10">
        <v>4171</v>
      </c>
    </row>
    <row r="20" spans="1:11" ht="15.75" thickBot="1" x14ac:dyDescent="0.3">
      <c r="A20" s="3" t="s">
        <v>13</v>
      </c>
      <c r="B20" s="4">
        <v>4275</v>
      </c>
      <c r="C20" s="4">
        <v>3836</v>
      </c>
      <c r="E20" s="3" t="s">
        <v>13</v>
      </c>
      <c r="F20" s="4">
        <v>4871</v>
      </c>
      <c r="G20" s="4">
        <v>3827</v>
      </c>
      <c r="I20" s="9" t="s">
        <v>13</v>
      </c>
      <c r="J20" s="10">
        <v>3961</v>
      </c>
      <c r="K20" s="10">
        <v>3524</v>
      </c>
    </row>
    <row r="21" spans="1:11" ht="15.75" thickBot="1" x14ac:dyDescent="0.3">
      <c r="A21" s="3" t="s">
        <v>14</v>
      </c>
      <c r="B21" s="4">
        <v>5034</v>
      </c>
      <c r="C21" s="4">
        <v>4421</v>
      </c>
      <c r="E21" s="3" t="s">
        <v>14</v>
      </c>
      <c r="F21" s="4">
        <v>6356</v>
      </c>
      <c r="G21" s="4">
        <v>5283</v>
      </c>
      <c r="I21" s="9" t="s">
        <v>14</v>
      </c>
      <c r="J21" s="10">
        <v>5980</v>
      </c>
      <c r="K21" s="10">
        <v>5088</v>
      </c>
    </row>
    <row r="22" spans="1:11" ht="15.75" thickBot="1" x14ac:dyDescent="0.3">
      <c r="A22" s="5"/>
      <c r="B22" s="6">
        <v>19172</v>
      </c>
      <c r="C22" s="6">
        <v>17393</v>
      </c>
      <c r="E22" s="5"/>
      <c r="F22" s="6">
        <v>23320</v>
      </c>
      <c r="G22" s="6">
        <v>20080</v>
      </c>
      <c r="I22" s="8"/>
      <c r="J22" s="11">
        <v>22787</v>
      </c>
      <c r="K22" s="11">
        <v>20531</v>
      </c>
    </row>
    <row r="23" spans="1:11" x14ac:dyDescent="0.25">
      <c r="A23" s="1"/>
    </row>
    <row r="24" spans="1:11" ht="23.25" x14ac:dyDescent="0.25">
      <c r="A24" s="18" t="s">
        <v>18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</row>
    <row r="25" spans="1:11" ht="12.95" customHeight="1" x14ac:dyDescent="0.25">
      <c r="A25" s="15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ht="23.25" x14ac:dyDescent="0.35">
      <c r="A26" s="16">
        <v>2017</v>
      </c>
      <c r="B26" s="16"/>
      <c r="C26" s="16"/>
      <c r="D26" s="15"/>
      <c r="E26" s="17">
        <v>2016</v>
      </c>
      <c r="F26" s="17"/>
      <c r="G26" s="17"/>
      <c r="H26" s="15"/>
      <c r="I26" s="17">
        <v>2015</v>
      </c>
      <c r="J26" s="17"/>
      <c r="K26" s="17"/>
    </row>
    <row r="27" spans="1:11" ht="25.5" x14ac:dyDescent="0.25">
      <c r="A27" s="8" t="s">
        <v>0</v>
      </c>
      <c r="B27" s="13" t="s">
        <v>1</v>
      </c>
      <c r="C27" s="13" t="s">
        <v>2</v>
      </c>
      <c r="D27" s="7"/>
      <c r="E27" s="8" t="s">
        <v>0</v>
      </c>
      <c r="F27" s="13" t="s">
        <v>1</v>
      </c>
      <c r="G27" s="13" t="s">
        <v>2</v>
      </c>
      <c r="H27" s="7"/>
      <c r="I27" s="8" t="s">
        <v>0</v>
      </c>
      <c r="J27" s="13" t="s">
        <v>1</v>
      </c>
      <c r="K27" s="13" t="s">
        <v>2</v>
      </c>
    </row>
    <row r="28" spans="1:11" ht="15.75" thickBot="1" x14ac:dyDescent="0.3">
      <c r="A28" s="3" t="s">
        <v>3</v>
      </c>
      <c r="B28" s="4">
        <f>193+93</f>
        <v>286</v>
      </c>
      <c r="C28" s="4">
        <f>182+83</f>
        <v>265</v>
      </c>
      <c r="E28" s="3" t="s">
        <v>3</v>
      </c>
      <c r="F28" s="4">
        <f>230+80</f>
        <v>310</v>
      </c>
      <c r="G28" s="4">
        <f>221+80</f>
        <v>301</v>
      </c>
      <c r="I28" s="9" t="s">
        <v>3</v>
      </c>
      <c r="J28" s="10">
        <f>362+119</f>
        <v>481</v>
      </c>
      <c r="K28" s="10">
        <f>176+65</f>
        <v>241</v>
      </c>
    </row>
    <row r="29" spans="1:11" ht="15.75" thickBot="1" x14ac:dyDescent="0.3">
      <c r="A29" s="3" t="s">
        <v>4</v>
      </c>
      <c r="B29" s="4">
        <f>116+85</f>
        <v>201</v>
      </c>
      <c r="C29" s="4">
        <f>81+65</f>
        <v>146</v>
      </c>
      <c r="E29" s="3" t="s">
        <v>4</v>
      </c>
      <c r="F29" s="4">
        <f>142+66</f>
        <v>208</v>
      </c>
      <c r="G29" s="4">
        <f>136+59</f>
        <v>195</v>
      </c>
      <c r="I29" s="9" t="s">
        <v>4</v>
      </c>
      <c r="J29" s="10">
        <f>88+39</f>
        <v>127</v>
      </c>
      <c r="K29" s="10">
        <f>81+39</f>
        <v>120</v>
      </c>
    </row>
    <row r="30" spans="1:11" ht="15.75" thickBot="1" x14ac:dyDescent="0.3">
      <c r="A30" s="3" t="s">
        <v>5</v>
      </c>
      <c r="B30" s="4">
        <f>167+133</f>
        <v>300</v>
      </c>
      <c r="C30" s="4">
        <f>89+86</f>
        <v>175</v>
      </c>
      <c r="E30" s="3" t="s">
        <v>5</v>
      </c>
      <c r="F30" s="4">
        <f>253+128</f>
        <v>381</v>
      </c>
      <c r="G30" s="4">
        <f>227+114</f>
        <v>341</v>
      </c>
      <c r="I30" s="9" t="s">
        <v>5</v>
      </c>
      <c r="J30" s="10">
        <f>232+104</f>
        <v>336</v>
      </c>
      <c r="K30" s="10">
        <f>184+85</f>
        <v>269</v>
      </c>
    </row>
    <row r="31" spans="1:11" ht="15.75" customHeight="1" thickBot="1" x14ac:dyDescent="0.3">
      <c r="A31" s="3" t="s">
        <v>6</v>
      </c>
      <c r="B31" s="4">
        <f>350+277</f>
        <v>627</v>
      </c>
      <c r="C31" s="4">
        <f>192+187</f>
        <v>379</v>
      </c>
      <c r="E31" s="3" t="s">
        <v>6</v>
      </c>
      <c r="F31" s="4">
        <f>354+172</f>
        <v>526</v>
      </c>
      <c r="G31" s="4">
        <f>307+133</f>
        <v>440</v>
      </c>
      <c r="I31" s="9" t="s">
        <v>6</v>
      </c>
      <c r="J31" s="10">
        <f>442+195</f>
        <v>637</v>
      </c>
      <c r="K31" s="10">
        <f>289+128</f>
        <v>417</v>
      </c>
    </row>
    <row r="32" spans="1:11" ht="15.75" thickBot="1" x14ac:dyDescent="0.3">
      <c r="A32" s="3" t="s">
        <v>7</v>
      </c>
      <c r="B32" s="4">
        <f>208+185</f>
        <v>393</v>
      </c>
      <c r="C32" s="4">
        <f>110+114</f>
        <v>224</v>
      </c>
      <c r="E32" s="3" t="s">
        <v>7</v>
      </c>
      <c r="F32" s="4">
        <f>241+125</f>
        <v>366</v>
      </c>
      <c r="G32" s="4">
        <f>234+110</f>
        <v>344</v>
      </c>
      <c r="I32" s="9" t="s">
        <v>7</v>
      </c>
      <c r="J32" s="10">
        <f>227+174</f>
        <v>401</v>
      </c>
      <c r="K32" s="10">
        <f>185+141</f>
        <v>326</v>
      </c>
    </row>
    <row r="33" spans="1:11" ht="15.75" thickBot="1" x14ac:dyDescent="0.3">
      <c r="A33" s="3" t="s">
        <v>8</v>
      </c>
      <c r="B33" s="4">
        <f>144+164</f>
        <v>308</v>
      </c>
      <c r="C33" s="4">
        <f>77+81</f>
        <v>158</v>
      </c>
      <c r="E33" s="3" t="s">
        <v>8</v>
      </c>
      <c r="F33" s="4">
        <f>186+130</f>
        <v>316</v>
      </c>
      <c r="G33" s="4">
        <f>158+112</f>
        <v>270</v>
      </c>
      <c r="I33" s="9" t="s">
        <v>8</v>
      </c>
      <c r="J33" s="10">
        <f>132+133</f>
        <v>265</v>
      </c>
      <c r="K33" s="10">
        <f>115+116</f>
        <v>231</v>
      </c>
    </row>
    <row r="34" spans="1:11" ht="15.75" thickBot="1" x14ac:dyDescent="0.3">
      <c r="A34" s="3" t="s">
        <v>9</v>
      </c>
      <c r="B34" s="4">
        <f>99+127</f>
        <v>226</v>
      </c>
      <c r="C34" s="4">
        <f>56+72</f>
        <v>128</v>
      </c>
      <c r="E34" s="3" t="s">
        <v>9</v>
      </c>
      <c r="F34" s="4">
        <f>244+129</f>
        <v>373</v>
      </c>
      <c r="G34" s="4">
        <f>145+68</f>
        <v>213</v>
      </c>
      <c r="I34" s="9" t="s">
        <v>15</v>
      </c>
      <c r="J34" s="10">
        <f>141+86</f>
        <v>227</v>
      </c>
      <c r="K34" s="10">
        <f>107+68</f>
        <v>175</v>
      </c>
    </row>
    <row r="35" spans="1:11" ht="15.75" thickBot="1" x14ac:dyDescent="0.3">
      <c r="A35" s="3" t="s">
        <v>10</v>
      </c>
      <c r="B35" s="4">
        <f>116+92</f>
        <v>208</v>
      </c>
      <c r="C35" s="4">
        <f>99+75</f>
        <v>174</v>
      </c>
      <c r="E35" s="3" t="s">
        <v>10</v>
      </c>
      <c r="F35" s="4">
        <f>99+64</f>
        <v>163</v>
      </c>
      <c r="G35" s="4">
        <f>95+60</f>
        <v>155</v>
      </c>
      <c r="I35" s="9" t="s">
        <v>10</v>
      </c>
      <c r="J35" s="10">
        <f>121+101</f>
        <v>222</v>
      </c>
      <c r="K35" s="10">
        <f>106+90</f>
        <v>196</v>
      </c>
    </row>
    <row r="36" spans="1:11" ht="15.75" thickBot="1" x14ac:dyDescent="0.3">
      <c r="A36" s="3" t="s">
        <v>11</v>
      </c>
      <c r="B36" s="4">
        <f>154+176</f>
        <v>330</v>
      </c>
      <c r="C36" s="4">
        <f>127+136</f>
        <v>263</v>
      </c>
      <c r="E36" s="3" t="s">
        <v>11</v>
      </c>
      <c r="F36" s="4">
        <f>301+118</f>
        <v>419</v>
      </c>
      <c r="G36" s="4">
        <f>244+92</f>
        <v>336</v>
      </c>
      <c r="I36" s="9" t="s">
        <v>11</v>
      </c>
      <c r="J36" s="10">
        <f>343+128</f>
        <v>471</v>
      </c>
      <c r="K36" s="10">
        <f>263+104</f>
        <v>367</v>
      </c>
    </row>
    <row r="37" spans="1:11" ht="15.75" thickBot="1" x14ac:dyDescent="0.3">
      <c r="A37" s="3" t="s">
        <v>12</v>
      </c>
      <c r="B37" s="4">
        <f>210+130</f>
        <v>340</v>
      </c>
      <c r="C37" s="4">
        <f>158+103</f>
        <v>261</v>
      </c>
      <c r="E37" s="3" t="s">
        <v>12</v>
      </c>
      <c r="F37" s="4">
        <f>297+126</f>
        <v>423</v>
      </c>
      <c r="G37" s="4">
        <f>216+90</f>
        <v>306</v>
      </c>
      <c r="I37" s="9" t="s">
        <v>12</v>
      </c>
      <c r="J37" s="10">
        <f>419+97</f>
        <v>516</v>
      </c>
      <c r="K37" s="10">
        <f>346+92</f>
        <v>438</v>
      </c>
    </row>
    <row r="38" spans="1:11" ht="15.75" thickBot="1" x14ac:dyDescent="0.3">
      <c r="A38" s="3" t="s">
        <v>13</v>
      </c>
      <c r="B38" s="4">
        <f>161+150</f>
        <v>311</v>
      </c>
      <c r="C38" s="4">
        <f>107+106</f>
        <v>213</v>
      </c>
      <c r="E38" s="3" t="s">
        <v>13</v>
      </c>
      <c r="F38" s="4">
        <f>269+106</f>
        <v>375</v>
      </c>
      <c r="G38" s="4">
        <f>165+66</f>
        <v>231</v>
      </c>
      <c r="I38" s="9" t="s">
        <v>13</v>
      </c>
      <c r="J38" s="10">
        <f>350+120</f>
        <v>470</v>
      </c>
      <c r="K38" s="10">
        <f>272+101</f>
        <v>373</v>
      </c>
    </row>
    <row r="39" spans="1:11" ht="15.75" thickBot="1" x14ac:dyDescent="0.3">
      <c r="A39" s="3" t="s">
        <v>14</v>
      </c>
      <c r="B39" s="4">
        <f>134+161</f>
        <v>295</v>
      </c>
      <c r="C39" s="4">
        <f>123+145</f>
        <v>268</v>
      </c>
      <c r="E39" s="3" t="s">
        <v>14</v>
      </c>
      <c r="F39" s="4">
        <f>267+135</f>
        <v>402</v>
      </c>
      <c r="G39" s="4">
        <f>250+123</f>
        <v>373</v>
      </c>
      <c r="I39" s="9" t="s">
        <v>14</v>
      </c>
      <c r="J39" s="10">
        <f>324+94</f>
        <v>418</v>
      </c>
      <c r="K39" s="10">
        <f>309+92</f>
        <v>401</v>
      </c>
    </row>
    <row r="40" spans="1:11" ht="15.75" thickBot="1" x14ac:dyDescent="0.3">
      <c r="A40" s="5"/>
      <c r="B40" s="6">
        <f>SUM(B28:B39)</f>
        <v>3825</v>
      </c>
      <c r="C40" s="6">
        <f>SUM(C28:C39)</f>
        <v>2654</v>
      </c>
      <c r="E40" s="5"/>
      <c r="F40" s="6">
        <f>SUM(F28:F39)</f>
        <v>4262</v>
      </c>
      <c r="G40" s="6">
        <f>SUM(G28:G39)</f>
        <v>3505</v>
      </c>
      <c r="I40" s="8"/>
      <c r="J40" s="11">
        <f>SUM(J28:J39)</f>
        <v>4571</v>
      </c>
      <c r="K40" s="11">
        <f>SUM(K28:K39)</f>
        <v>3554</v>
      </c>
    </row>
    <row r="41" spans="1:11" x14ac:dyDescent="0.25">
      <c r="E41" s="1"/>
    </row>
    <row r="43" spans="1:11" x14ac:dyDescent="0.25">
      <c r="A43" t="s">
        <v>16</v>
      </c>
    </row>
  </sheetData>
  <mergeCells count="11">
    <mergeCell ref="A2:K2"/>
    <mergeCell ref="A3:K3"/>
    <mergeCell ref="A4:K4"/>
    <mergeCell ref="A26:C26"/>
    <mergeCell ref="E26:G26"/>
    <mergeCell ref="I26:K26"/>
    <mergeCell ref="A6:K6"/>
    <mergeCell ref="A8:C8"/>
    <mergeCell ref="E8:G8"/>
    <mergeCell ref="I8:K8"/>
    <mergeCell ref="A24:K24"/>
  </mergeCells>
  <pageMargins left="0.25" right="0.25" top="0.75" bottom="0.75" header="0.3" footer="0.3"/>
  <pageSetup scale="7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Joshua Descoteaux</cp:lastModifiedBy>
  <cp:lastPrinted>2018-03-08T17:23:22Z</cp:lastPrinted>
  <dcterms:created xsi:type="dcterms:W3CDTF">2018-03-08T15:40:45Z</dcterms:created>
  <dcterms:modified xsi:type="dcterms:W3CDTF">2018-04-12T15:58:12Z</dcterms:modified>
</cp:coreProperties>
</file>