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6940" windowHeight="11130" activeTab="2"/>
  </bookViews>
  <sheets>
    <sheet name="Data Sheet Zone A &amp; B" sheetId="8" r:id="rId1"/>
    <sheet name="Warehouse Receipts Zone A &amp; B" sheetId="2" r:id="rId2"/>
    <sheet name="Warehouse Outbounds Zone A &amp; B" sheetId="5" r:id="rId3"/>
    <sheet name="Sheet1" sheetId="9" r:id="rId4"/>
  </sheets>
  <definedNames>
    <definedName name="_xlnm.Print_Area" localSheetId="0">'Data Sheet Zone A &amp; B'!$A$1:$F$71</definedName>
    <definedName name="_xlnm.Print_Area" localSheetId="2">'Warehouse Outbounds Zone A &amp; B'!$A$1:$P$42</definedName>
    <definedName name="_xlnm.Print_Area" localSheetId="1">'Warehouse Receipts Zone A &amp; B'!$A$1:$P$44</definedName>
  </definedNames>
  <calcPr calcId="145621"/>
</workbook>
</file>

<file path=xl/calcChain.xml><?xml version="1.0" encoding="utf-8"?>
<calcChain xmlns="http://schemas.openxmlformats.org/spreadsheetml/2006/main">
  <c r="P42" i="5" l="1"/>
  <c r="P41" i="5"/>
  <c r="O42" i="5"/>
  <c r="O41" i="5"/>
  <c r="O39" i="5"/>
  <c r="O38" i="5"/>
  <c r="O31" i="5"/>
  <c r="P31" i="5" s="1"/>
  <c r="O26" i="5"/>
  <c r="O19" i="5"/>
  <c r="O14" i="5"/>
  <c r="O9" i="5"/>
  <c r="P9" i="5" s="1"/>
  <c r="O36" i="5"/>
  <c r="P36" i="5" s="1"/>
  <c r="P26" i="5"/>
  <c r="P19" i="5"/>
  <c r="P14" i="5"/>
  <c r="P38" i="2"/>
  <c r="P33" i="2"/>
  <c r="P28" i="2"/>
  <c r="P20" i="2"/>
  <c r="P15" i="2"/>
  <c r="P10" i="2"/>
  <c r="P44" i="2"/>
  <c r="P43" i="2"/>
  <c r="O44" i="2"/>
  <c r="O43" i="2"/>
  <c r="O41" i="2"/>
  <c r="O40" i="2"/>
  <c r="P36" i="2"/>
  <c r="P31" i="2"/>
  <c r="P18" i="2"/>
  <c r="P13" i="2"/>
  <c r="O7" i="5" l="1"/>
  <c r="P7" i="5" s="1"/>
  <c r="O8" i="5"/>
  <c r="P8" i="5" s="1"/>
  <c r="C9" i="5"/>
  <c r="D9" i="5"/>
  <c r="E9" i="5"/>
  <c r="F9" i="5"/>
  <c r="G9" i="5"/>
  <c r="H9" i="5"/>
  <c r="I9" i="5"/>
  <c r="J9" i="5"/>
  <c r="K9" i="5"/>
  <c r="L9" i="5"/>
  <c r="M9" i="5"/>
  <c r="N9" i="5"/>
  <c r="O12" i="5"/>
  <c r="P12" i="5" s="1"/>
  <c r="O13" i="5"/>
  <c r="P13" i="5" s="1"/>
  <c r="C14" i="5"/>
  <c r="D14" i="5"/>
  <c r="E14" i="5"/>
  <c r="F14" i="5"/>
  <c r="G14" i="5"/>
  <c r="H14" i="5"/>
  <c r="I14" i="5"/>
  <c r="J14" i="5"/>
  <c r="K14" i="5"/>
  <c r="L14" i="5"/>
  <c r="M14" i="5"/>
  <c r="N14" i="5"/>
  <c r="O17" i="5"/>
  <c r="P17" i="5" s="1"/>
  <c r="O18" i="5"/>
  <c r="P18" i="5" s="1"/>
  <c r="C19" i="5"/>
  <c r="D19" i="5"/>
  <c r="E19" i="5"/>
  <c r="F19" i="5"/>
  <c r="G19" i="5"/>
  <c r="H19" i="5"/>
  <c r="I19" i="5"/>
  <c r="J19" i="5"/>
  <c r="K19" i="5"/>
  <c r="L19" i="5"/>
  <c r="M19" i="5"/>
  <c r="N19" i="5"/>
  <c r="O24" i="5"/>
  <c r="P24" i="5" s="1"/>
  <c r="O25" i="5"/>
  <c r="P25" i="5" s="1"/>
  <c r="C26" i="5"/>
  <c r="D26" i="5"/>
  <c r="E26" i="5"/>
  <c r="F26" i="5"/>
  <c r="G26" i="5"/>
  <c r="H26" i="5"/>
  <c r="I26" i="5"/>
  <c r="J26" i="5"/>
  <c r="K26" i="5"/>
  <c r="L26" i="5"/>
  <c r="M26" i="5"/>
  <c r="N26" i="5"/>
  <c r="O29" i="5"/>
  <c r="P29" i="5" s="1"/>
  <c r="O30" i="5"/>
  <c r="P30" i="5" s="1"/>
  <c r="C31" i="5"/>
  <c r="D31" i="5"/>
  <c r="E31" i="5"/>
  <c r="F31" i="5"/>
  <c r="G31" i="5"/>
  <c r="H31" i="5"/>
  <c r="I31" i="5"/>
  <c r="J31" i="5"/>
  <c r="K31" i="5"/>
  <c r="L31" i="5"/>
  <c r="M31" i="5"/>
  <c r="N31" i="5"/>
  <c r="O34" i="5"/>
  <c r="P34" i="5" s="1"/>
  <c r="O35" i="5"/>
  <c r="P35" i="5" s="1"/>
  <c r="C36" i="5"/>
  <c r="D36" i="5"/>
  <c r="E36" i="5"/>
  <c r="F36" i="5"/>
  <c r="G36" i="5"/>
  <c r="H36" i="5"/>
  <c r="I36" i="5"/>
  <c r="J36" i="5"/>
  <c r="K36" i="5"/>
  <c r="L36" i="5"/>
  <c r="M36" i="5"/>
  <c r="N36" i="5"/>
  <c r="E38" i="5"/>
  <c r="F38" i="5"/>
  <c r="G38" i="5"/>
  <c r="H38" i="5"/>
  <c r="I38" i="5"/>
  <c r="J38" i="5"/>
  <c r="K38" i="5"/>
  <c r="L38" i="5"/>
  <c r="M38" i="5"/>
  <c r="N38" i="5"/>
  <c r="E39" i="5"/>
  <c r="F39" i="5"/>
  <c r="G39" i="5"/>
  <c r="H39" i="5"/>
  <c r="I39" i="5"/>
  <c r="J39" i="5"/>
  <c r="K39" i="5"/>
  <c r="L39" i="5"/>
  <c r="M39" i="5"/>
  <c r="N39" i="5"/>
  <c r="E41" i="5"/>
  <c r="F41" i="5"/>
  <c r="G41" i="5"/>
  <c r="H41" i="5"/>
  <c r="I41" i="5"/>
  <c r="J41" i="5"/>
  <c r="K41" i="5"/>
  <c r="L41" i="5"/>
  <c r="M41" i="5"/>
  <c r="N41" i="5"/>
  <c r="E42" i="5"/>
  <c r="F42" i="5"/>
  <c r="G42" i="5"/>
  <c r="H42" i="5"/>
  <c r="I42" i="5"/>
  <c r="J42" i="5"/>
  <c r="K42" i="5"/>
  <c r="L42" i="5"/>
  <c r="M42" i="5"/>
  <c r="N42" i="5"/>
  <c r="N38" i="2"/>
  <c r="M38" i="2"/>
  <c r="L38" i="2"/>
  <c r="K38" i="2"/>
  <c r="J38" i="2"/>
  <c r="I38" i="2"/>
  <c r="H38" i="2"/>
  <c r="G38" i="2"/>
  <c r="F38" i="2"/>
  <c r="E38" i="2"/>
  <c r="D38" i="2"/>
  <c r="C38" i="2"/>
  <c r="N33" i="2"/>
  <c r="M33" i="2"/>
  <c r="L33" i="2"/>
  <c r="K33" i="2"/>
  <c r="J33" i="2"/>
  <c r="I33" i="2"/>
  <c r="H33" i="2"/>
  <c r="G33" i="2"/>
  <c r="F33" i="2"/>
  <c r="E33" i="2"/>
  <c r="D33" i="2"/>
  <c r="C33" i="2"/>
  <c r="N15" i="2"/>
  <c r="M15" i="2"/>
  <c r="L15" i="2"/>
  <c r="K15" i="2"/>
  <c r="J15" i="2"/>
  <c r="I15" i="2"/>
  <c r="H15" i="2"/>
  <c r="G15" i="2"/>
  <c r="F15" i="2"/>
  <c r="E15" i="2"/>
  <c r="D15" i="2"/>
  <c r="C15" i="2"/>
  <c r="N28" i="2"/>
  <c r="M28" i="2"/>
  <c r="L28" i="2"/>
  <c r="K28" i="2"/>
  <c r="J28" i="2"/>
  <c r="I28" i="2"/>
  <c r="H28" i="2"/>
  <c r="G28" i="2"/>
  <c r="F28" i="2"/>
  <c r="E28" i="2"/>
  <c r="D28" i="2"/>
  <c r="C28" i="2"/>
  <c r="N20" i="2"/>
  <c r="M20" i="2"/>
  <c r="L20" i="2"/>
  <c r="K20" i="2"/>
  <c r="J20" i="2"/>
  <c r="I20" i="2"/>
  <c r="H20" i="2"/>
  <c r="G20" i="2"/>
  <c r="F20" i="2"/>
  <c r="E20" i="2"/>
  <c r="D20" i="2"/>
  <c r="C20" i="2"/>
  <c r="N10" i="2"/>
  <c r="M10" i="2"/>
  <c r="L10" i="2"/>
  <c r="K10" i="2"/>
  <c r="J10" i="2"/>
  <c r="I10" i="2"/>
  <c r="H10" i="2"/>
  <c r="G10" i="2"/>
  <c r="F10" i="2"/>
  <c r="E10" i="2"/>
  <c r="D10" i="2"/>
  <c r="C10" i="2"/>
  <c r="P39" i="5" l="1"/>
  <c r="P38" i="5"/>
  <c r="F53" i="8"/>
  <c r="E53" i="8"/>
  <c r="D53" i="8"/>
  <c r="F17" i="8" l="1"/>
  <c r="E17" i="8"/>
  <c r="D17" i="8"/>
  <c r="O37" i="2" l="1"/>
  <c r="O36" i="2"/>
  <c r="O32" i="2"/>
  <c r="O31" i="2"/>
  <c r="P32" i="2" l="1"/>
  <c r="O33" i="2"/>
  <c r="P37" i="2"/>
  <c r="O38" i="2"/>
  <c r="O27" i="2"/>
  <c r="O28" i="2" s="1"/>
  <c r="O26" i="2"/>
  <c r="P27" i="2" l="1"/>
  <c r="P26" i="2"/>
  <c r="N43" i="2" l="1"/>
  <c r="M43" i="2"/>
  <c r="L43" i="2"/>
  <c r="K43" i="2"/>
  <c r="J43" i="2"/>
  <c r="I43" i="2"/>
  <c r="H43" i="2"/>
  <c r="G43" i="2"/>
  <c r="F43" i="2"/>
  <c r="E43" i="2"/>
  <c r="D43" i="2"/>
  <c r="C43" i="2"/>
  <c r="N41" i="2"/>
  <c r="M41" i="2"/>
  <c r="L41" i="2"/>
  <c r="K41" i="2"/>
  <c r="J41" i="2"/>
  <c r="I41" i="2"/>
  <c r="H41" i="2"/>
  <c r="G41" i="2"/>
  <c r="F41" i="2"/>
  <c r="E41" i="2"/>
  <c r="D41" i="2"/>
  <c r="N40" i="2"/>
  <c r="M40" i="2"/>
  <c r="L40" i="2"/>
  <c r="K40" i="2"/>
  <c r="J40" i="2"/>
  <c r="I40" i="2"/>
  <c r="H40" i="2"/>
  <c r="G40" i="2"/>
  <c r="F40" i="2"/>
  <c r="E40" i="2"/>
  <c r="D40" i="2"/>
  <c r="C41" i="2"/>
  <c r="C40" i="2"/>
  <c r="N44" i="2"/>
  <c r="M44" i="2"/>
  <c r="L44" i="2"/>
  <c r="K44" i="2"/>
  <c r="J44" i="2"/>
  <c r="I44" i="2"/>
  <c r="H44" i="2"/>
  <c r="G44" i="2"/>
  <c r="F44" i="2"/>
  <c r="E44" i="2"/>
  <c r="D44" i="2"/>
  <c r="C44" i="2"/>
  <c r="O19" i="2" l="1"/>
  <c r="O20" i="2" s="1"/>
  <c r="O18" i="2"/>
  <c r="O14" i="2"/>
  <c r="O15" i="2" s="1"/>
  <c r="O13" i="2"/>
  <c r="O9" i="2"/>
  <c r="O10" i="2" s="1"/>
  <c r="O8" i="2"/>
  <c r="P14" i="2" l="1"/>
  <c r="P19" i="2"/>
  <c r="P9" i="2"/>
  <c r="P40" i="2"/>
  <c r="P8" i="2"/>
  <c r="P41" i="2"/>
</calcChain>
</file>

<file path=xl/sharedStrings.xml><?xml version="1.0" encoding="utf-8"?>
<sst xmlns="http://schemas.openxmlformats.org/spreadsheetml/2006/main" count="210" uniqueCount="68">
  <si>
    <t>TOTAL</t>
  </si>
  <si>
    <t>FREEZER</t>
  </si>
  <si>
    <t>CASES</t>
  </si>
  <si>
    <t>CWT</t>
  </si>
  <si>
    <t>COOLER</t>
  </si>
  <si>
    <t>DRY</t>
  </si>
  <si>
    <t>USDA COMMODITY STORAGE AND HANDLING DATA SHEET</t>
  </si>
  <si>
    <t>ZONE A- SOUTHERN NEW JERSEY</t>
  </si>
  <si>
    <t>Average Unit Weight Gross</t>
  </si>
  <si>
    <t>Average Unit Cube</t>
  </si>
  <si>
    <t>Month</t>
  </si>
  <si>
    <t>Cases</t>
  </si>
  <si>
    <t>Average Inventory</t>
  </si>
  <si>
    <t>Turnover (times per Year)</t>
  </si>
  <si>
    <t>Truck</t>
  </si>
  <si>
    <t>ZONE A</t>
  </si>
  <si>
    <t>ZONE B</t>
  </si>
  <si>
    <t>SW</t>
  </si>
  <si>
    <t>PN</t>
  </si>
  <si>
    <t>Total Schools</t>
  </si>
  <si>
    <t>Total Charitable Institutions</t>
  </si>
  <si>
    <t>Total Summer Feeding</t>
  </si>
  <si>
    <t>ZONE B- NORTHERN NEW JERSEY</t>
  </si>
  <si>
    <t>POUNDS</t>
  </si>
  <si>
    <t>FY-16  (07/01/15 TO 6/30/16)</t>
  </si>
  <si>
    <t>9</t>
  </si>
  <si>
    <t>3</t>
  </si>
  <si>
    <t>6</t>
  </si>
  <si>
    <t>10</t>
  </si>
  <si>
    <t>FY16  (7/01/15 TO 6/30/16)</t>
  </si>
  <si>
    <t>FY16 (7/01/15 TO 6/30/16)</t>
  </si>
  <si>
    <t>Maximum Inventory</t>
  </si>
  <si>
    <t xml:space="preserve">Average Unit Gross Weight </t>
  </si>
  <si>
    <t>Receipts per Month (12 Month Avg.)</t>
  </si>
  <si>
    <t>DEC'15</t>
  </si>
  <si>
    <t>OCT'15</t>
  </si>
  <si>
    <t>NOV'15</t>
  </si>
  <si>
    <t>Receipts per Month (10 Month Avg.)</t>
  </si>
  <si>
    <t>Number of Items Storage Per Year</t>
  </si>
  <si>
    <t>Number of Items Storage Per Month</t>
  </si>
  <si>
    <t>OUTBOUND "PICKUP" STATISTICS FY 16</t>
  </si>
  <si>
    <t>Minimum No. of Pick-ups per Day</t>
  </si>
  <si>
    <t>Total Summer Camps</t>
  </si>
  <si>
    <t>Total Child/Adult Care</t>
  </si>
  <si>
    <t>1,699</t>
  </si>
  <si>
    <t>3,257</t>
  </si>
  <si>
    <t>Average Density (Wt. Per Cubic Ft.)</t>
  </si>
  <si>
    <t>ZONE  A - SOUTHERN NEW JERSEY RECEIPTS</t>
  </si>
  <si>
    <t>ZONE  B - NORTHERN NEW JERSEY RECEIPTS</t>
  </si>
  <si>
    <t>JUL'15</t>
  </si>
  <si>
    <t>AUG'15</t>
  </si>
  <si>
    <t>SEP'15</t>
  </si>
  <si>
    <t>JAN'16</t>
  </si>
  <si>
    <t>FEB'16</t>
  </si>
  <si>
    <t>MAR'16</t>
  </si>
  <si>
    <t>APR'16</t>
  </si>
  <si>
    <t>MAY'16</t>
  </si>
  <si>
    <t>JUN'16</t>
  </si>
  <si>
    <t>ZONE A-TOTAL</t>
  </si>
  <si>
    <t>ZONE B-TOTAL</t>
  </si>
  <si>
    <t>EXHIBIT 3 - ZONE A AND B WAREHOUSE RECEIPTS</t>
  </si>
  <si>
    <t>COMMOD. DESC.</t>
  </si>
  <si>
    <t>AVER. (9-MO)</t>
  </si>
  <si>
    <t>EXHIBIT 4 - ZONE  A  AND  B WAREHOUSE  OUTBOUNDS</t>
  </si>
  <si>
    <t>ZONE  A - SOUTHERN NEW JERSEY OUTBOUND</t>
  </si>
  <si>
    <t>ZONE  B - NORTHERN NEW JERSEY OUTBOUND</t>
  </si>
  <si>
    <t>COMMODITY STORAGE AND HANDLING DATA SHEET-ZONE  A</t>
  </si>
  <si>
    <t>COMMODITY STORAGE AND HANDLING DATA SHEET-ZONE 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</si>
</sst>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mmm"/>
  </numFmts>
  <fonts count="9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164" fontId="5" fillId="0" borderId="0" xfId="1" applyNumberFormat="1" applyFont="1"/>
    <xf numFmtId="165" fontId="5" fillId="0" borderId="0" xfId="0" applyNumberFormat="1" applyFont="1"/>
    <xf numFmtId="0" fontId="5" fillId="2" borderId="0" xfId="0" applyFont="1" applyFill="1"/>
    <xf numFmtId="164" fontId="5" fillId="2" borderId="0" xfId="1" applyNumberFormat="1" applyFont="1" applyFill="1" applyBorder="1"/>
    <xf numFmtId="164" fontId="5" fillId="0" borderId="0" xfId="0" applyNumberFormat="1" applyFont="1"/>
    <xf numFmtId="164" fontId="5" fillId="2" borderId="0" xfId="1" applyNumberFormat="1" applyFont="1" applyFill="1"/>
    <xf numFmtId="164" fontId="5" fillId="2" borderId="0" xfId="0" applyNumberFormat="1" applyFont="1" applyFill="1" applyBorder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16" fontId="2" fillId="2" borderId="0" xfId="0" applyNumberFormat="1" applyFont="1" applyFill="1" applyAlignment="1">
      <alignment horizontal="center"/>
    </xf>
    <xf numFmtId="164" fontId="2" fillId="2" borderId="0" xfId="1" applyNumberFormat="1" applyFont="1" applyFill="1" applyAlignment="1">
      <alignment horizontal="center"/>
    </xf>
    <xf numFmtId="43" fontId="2" fillId="2" borderId="0" xfId="0" applyNumberFormat="1" applyFont="1" applyFill="1"/>
    <xf numFmtId="49" fontId="2" fillId="2" borderId="0" xfId="1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4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2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6" fillId="2" borderId="1" xfId="0" applyFont="1" applyFill="1" applyBorder="1"/>
    <xf numFmtId="0" fontId="2" fillId="2" borderId="8" xfId="0" applyFont="1" applyFill="1" applyBorder="1" applyAlignment="1">
      <alignment horizontal="center"/>
    </xf>
    <xf numFmtId="0" fontId="6" fillId="2" borderId="0" xfId="0" applyFont="1" applyFill="1"/>
    <xf numFmtId="0" fontId="6" fillId="2" borderId="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16" fontId="6" fillId="2" borderId="9" xfId="0" applyNumberFormat="1" applyFont="1" applyFill="1" applyBorder="1" applyAlignment="1">
      <alignment horizontal="center"/>
    </xf>
    <xf numFmtId="16" fontId="6" fillId="2" borderId="1" xfId="0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164" fontId="6" fillId="2" borderId="9" xfId="1" applyNumberFormat="1" applyFont="1" applyFill="1" applyBorder="1" applyAlignment="1">
      <alignment horizontal="center"/>
    </xf>
    <xf numFmtId="0" fontId="6" fillId="2" borderId="1" xfId="1" applyNumberFormat="1" applyFont="1" applyFill="1" applyBorder="1" applyAlignment="1">
      <alignment horizontal="center"/>
    </xf>
    <xf numFmtId="0" fontId="6" fillId="2" borderId="9" xfId="1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49" fontId="6" fillId="2" borderId="4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16" fontId="6" fillId="2" borderId="1" xfId="0" quotePrefix="1" applyNumberFormat="1" applyFont="1" applyFill="1" applyBorder="1" applyAlignment="1">
      <alignment horizontal="center"/>
    </xf>
    <xf numFmtId="0" fontId="7" fillId="2" borderId="1" xfId="0" applyFont="1" applyFill="1" applyBorder="1"/>
    <xf numFmtId="49" fontId="7" fillId="2" borderId="1" xfId="0" applyNumberFormat="1" applyFont="1" applyFill="1" applyBorder="1" applyAlignment="1">
      <alignment horizontal="center"/>
    </xf>
    <xf numFmtId="49" fontId="6" fillId="2" borderId="1" xfId="1" applyNumberFormat="1" applyFont="1" applyFill="1" applyBorder="1" applyAlignment="1">
      <alignment horizontal="center"/>
    </xf>
    <xf numFmtId="49" fontId="6" fillId="2" borderId="9" xfId="1" applyNumberFormat="1" applyFont="1" applyFill="1" applyBorder="1" applyAlignment="1">
      <alignment horizontal="center"/>
    </xf>
    <xf numFmtId="0" fontId="4" fillId="2" borderId="1" xfId="0" applyFont="1" applyFill="1" applyBorder="1"/>
    <xf numFmtId="0" fontId="2" fillId="2" borderId="10" xfId="0" applyFont="1" applyFill="1" applyBorder="1"/>
    <xf numFmtId="0" fontId="2" fillId="2" borderId="8" xfId="0" applyFont="1" applyFill="1" applyBorder="1"/>
    <xf numFmtId="0" fontId="4" fillId="2" borderId="10" xfId="0" applyFont="1" applyFill="1" applyBorder="1"/>
    <xf numFmtId="0" fontId="4" fillId="2" borderId="8" xfId="0" applyFont="1" applyFill="1" applyBorder="1"/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0" borderId="10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" xfId="0" applyFont="1" applyBorder="1"/>
    <xf numFmtId="165" fontId="5" fillId="0" borderId="1" xfId="0" applyNumberFormat="1" applyFont="1" applyBorder="1"/>
    <xf numFmtId="165" fontId="5" fillId="0" borderId="1" xfId="0" applyNumberFormat="1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5" fillId="0" borderId="1" xfId="1" applyNumberFormat="1" applyFont="1" applyBorder="1"/>
    <xf numFmtId="0" fontId="5" fillId="0" borderId="5" xfId="0" applyFont="1" applyBorder="1"/>
    <xf numFmtId="164" fontId="5" fillId="0" borderId="5" xfId="1" applyNumberFormat="1" applyFont="1" applyBorder="1"/>
    <xf numFmtId="0" fontId="5" fillId="0" borderId="6" xfId="0" applyFont="1" applyBorder="1"/>
    <xf numFmtId="164" fontId="5" fillId="0" borderId="6" xfId="1" applyNumberFormat="1" applyFont="1" applyBorder="1"/>
    <xf numFmtId="0" fontId="5" fillId="2" borderId="1" xfId="0" applyFont="1" applyFill="1" applyBorder="1"/>
    <xf numFmtId="0" fontId="5" fillId="0" borderId="1" xfId="0" applyFont="1" applyBorder="1" applyAlignment="1"/>
    <xf numFmtId="164" fontId="5" fillId="2" borderId="1" xfId="0" applyNumberFormat="1" applyFont="1" applyFill="1" applyBorder="1"/>
    <xf numFmtId="0" fontId="8" fillId="0" borderId="0" xfId="0" applyFont="1"/>
    <xf numFmtId="1" fontId="5" fillId="0" borderId="6" xfId="0" applyNumberFormat="1" applyFont="1" applyBorder="1"/>
    <xf numFmtId="164" fontId="5" fillId="2" borderId="1" xfId="1" applyNumberFormat="1" applyFont="1" applyFill="1" applyBorder="1"/>
    <xf numFmtId="0" fontId="5" fillId="2" borderId="7" xfId="0" applyFont="1" applyFill="1" applyBorder="1"/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8" xfId="0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31" zoomScale="78" zoomScaleNormal="78" workbookViewId="0">
      <selection activeCell="A37" sqref="A37"/>
    </sheetView>
  </sheetViews>
  <sheetFormatPr defaultColWidth="8.7109375" defaultRowHeight="12.75" x14ac:dyDescent="0.2"/>
  <cols>
    <col min="1" max="1" width="33.5703125" style="18" customWidth="1"/>
    <col min="2" max="2" width="14.28515625" style="18" customWidth="1"/>
    <col min="3" max="3" width="10.140625" style="18" customWidth="1"/>
    <col min="4" max="6" width="12" style="19" customWidth="1"/>
    <col min="7" max="7" width="8.7109375" style="18"/>
    <col min="8" max="8" width="10.140625" style="18" bestFit="1" customWidth="1"/>
    <col min="9" max="9" width="8.7109375" style="18"/>
    <col min="10" max="12" width="11.85546875" style="18" customWidth="1"/>
    <col min="13" max="16384" width="8.7109375" style="18"/>
  </cols>
  <sheetData>
    <row r="1" spans="1:12" s="9" customFormat="1" ht="18" customHeight="1" thickBot="1" x14ac:dyDescent="0.35">
      <c r="A1" s="48" t="s">
        <v>66</v>
      </c>
      <c r="B1" s="49"/>
      <c r="C1" s="50"/>
      <c r="D1" s="27"/>
      <c r="E1" s="27"/>
      <c r="F1" s="25"/>
    </row>
    <row r="2" spans="1:12" s="9" customFormat="1" ht="18" customHeight="1" x14ac:dyDescent="0.3">
      <c r="A2" s="11"/>
      <c r="D2" s="10"/>
      <c r="E2" s="10"/>
      <c r="F2" s="10"/>
    </row>
    <row r="3" spans="1:12" s="9" customFormat="1" ht="18" customHeight="1" x14ac:dyDescent="0.3">
      <c r="A3" s="17" t="s">
        <v>6</v>
      </c>
      <c r="D3" s="10"/>
      <c r="E3" s="10"/>
      <c r="F3" s="10"/>
    </row>
    <row r="4" spans="1:12" s="9" customFormat="1" ht="18" customHeight="1" x14ac:dyDescent="0.3">
      <c r="A4" s="17" t="s">
        <v>7</v>
      </c>
      <c r="D4" s="10"/>
      <c r="E4" s="10"/>
      <c r="F4" s="10"/>
    </row>
    <row r="5" spans="1:12" s="9" customFormat="1" ht="18" customHeight="1" x14ac:dyDescent="0.3">
      <c r="A5" s="17" t="s">
        <v>30</v>
      </c>
      <c r="D5" s="10"/>
      <c r="E5" s="10"/>
      <c r="F5" s="10"/>
    </row>
    <row r="6" spans="1:12" s="9" customFormat="1" ht="31.9" customHeight="1" thickBot="1" x14ac:dyDescent="0.3">
      <c r="J6" s="10"/>
      <c r="K6" s="10"/>
      <c r="L6" s="10"/>
    </row>
    <row r="7" spans="1:12" s="9" customFormat="1" ht="28.15" customHeight="1" thickBot="1" x14ac:dyDescent="0.3">
      <c r="D7" s="24" t="s">
        <v>1</v>
      </c>
      <c r="E7" s="24" t="s">
        <v>4</v>
      </c>
      <c r="F7" s="23" t="s">
        <v>5</v>
      </c>
      <c r="J7" s="10"/>
      <c r="K7" s="10"/>
      <c r="L7" s="10"/>
    </row>
    <row r="8" spans="1:12" s="9" customFormat="1" ht="20.45" customHeight="1" thickBot="1" x14ac:dyDescent="0.35">
      <c r="A8" s="17" t="s">
        <v>8</v>
      </c>
      <c r="D8" s="24">
        <v>30</v>
      </c>
      <c r="E8" s="24">
        <v>28</v>
      </c>
      <c r="F8" s="24">
        <v>37</v>
      </c>
      <c r="J8" s="10"/>
      <c r="K8" s="10"/>
      <c r="L8" s="10"/>
    </row>
    <row r="9" spans="1:12" s="9" customFormat="1" ht="19.899999999999999" customHeight="1" thickBot="1" x14ac:dyDescent="0.35">
      <c r="A9" s="17" t="s">
        <v>9</v>
      </c>
      <c r="D9" s="24">
        <v>1.1000000000000001</v>
      </c>
      <c r="E9" s="24">
        <v>1.1000000000000001</v>
      </c>
      <c r="F9" s="24">
        <v>1.1000000000000001</v>
      </c>
      <c r="J9" s="10"/>
      <c r="K9" s="10"/>
      <c r="L9" s="10"/>
    </row>
    <row r="10" spans="1:12" s="9" customFormat="1" ht="18" customHeight="1" thickBot="1" x14ac:dyDescent="0.35">
      <c r="A10" s="17" t="s">
        <v>46</v>
      </c>
      <c r="D10" s="24">
        <v>36</v>
      </c>
      <c r="E10" s="24">
        <v>36</v>
      </c>
      <c r="F10" s="24">
        <v>36</v>
      </c>
      <c r="J10" s="10"/>
      <c r="K10" s="10"/>
      <c r="L10" s="10"/>
    </row>
    <row r="11" spans="1:12" s="9" customFormat="1" ht="18" customHeight="1" thickBot="1" x14ac:dyDescent="0.35">
      <c r="A11" s="17" t="s">
        <v>38</v>
      </c>
      <c r="D11" s="24">
        <v>49</v>
      </c>
      <c r="E11" s="24">
        <v>54</v>
      </c>
      <c r="F11" s="24">
        <v>52</v>
      </c>
      <c r="J11" s="10"/>
      <c r="K11" s="10"/>
      <c r="L11" s="10"/>
    </row>
    <row r="12" spans="1:12" s="9" customFormat="1" ht="22.15" customHeight="1" thickBot="1" x14ac:dyDescent="0.35">
      <c r="A12" s="17" t="s">
        <v>39</v>
      </c>
      <c r="D12" s="24">
        <v>5</v>
      </c>
      <c r="E12" s="24">
        <v>6</v>
      </c>
      <c r="F12" s="31">
        <v>5</v>
      </c>
    </row>
    <row r="13" spans="1:12" s="9" customFormat="1" ht="31.9" customHeight="1" thickBot="1" x14ac:dyDescent="0.3">
      <c r="J13" s="10"/>
      <c r="K13" s="10"/>
      <c r="L13" s="10"/>
    </row>
    <row r="14" spans="1:12" s="9" customFormat="1" ht="24" customHeight="1" thickBot="1" x14ac:dyDescent="0.3">
      <c r="C14" s="21"/>
      <c r="D14" s="24" t="s">
        <v>1</v>
      </c>
      <c r="E14" s="24" t="s">
        <v>4</v>
      </c>
      <c r="F14" s="23" t="s">
        <v>5</v>
      </c>
      <c r="J14" s="12"/>
      <c r="K14" s="12"/>
      <c r="L14" s="10"/>
    </row>
    <row r="15" spans="1:12" s="9" customFormat="1" ht="24" customHeight="1" thickBot="1" x14ac:dyDescent="0.35">
      <c r="A15" s="17" t="s">
        <v>31</v>
      </c>
      <c r="C15" s="26" t="s">
        <v>10</v>
      </c>
      <c r="D15" s="32" t="s">
        <v>34</v>
      </c>
      <c r="E15" s="33" t="s">
        <v>35</v>
      </c>
      <c r="F15" s="23" t="s">
        <v>36</v>
      </c>
      <c r="H15" s="14"/>
      <c r="J15" s="13"/>
      <c r="K15" s="13"/>
      <c r="L15" s="13"/>
    </row>
    <row r="16" spans="1:12" s="9" customFormat="1" ht="20.45" customHeight="1" thickBot="1" x14ac:dyDescent="0.35">
      <c r="A16" s="17"/>
      <c r="C16" s="26" t="s">
        <v>11</v>
      </c>
      <c r="D16" s="34">
        <v>32522</v>
      </c>
      <c r="E16" s="34">
        <v>7718</v>
      </c>
      <c r="F16" s="35">
        <v>39965</v>
      </c>
      <c r="J16" s="13"/>
      <c r="K16" s="13"/>
      <c r="L16" s="13"/>
    </row>
    <row r="17" spans="1:12" s="9" customFormat="1" ht="33" customHeight="1" thickBot="1" x14ac:dyDescent="0.35">
      <c r="A17" s="17"/>
      <c r="C17" s="26" t="s">
        <v>3</v>
      </c>
      <c r="D17" s="34">
        <f>956618/100</f>
        <v>9566.18</v>
      </c>
      <c r="E17" s="34">
        <f>240790/100</f>
        <v>2407.9</v>
      </c>
      <c r="F17" s="35">
        <f>1386792/100</f>
        <v>13867.92</v>
      </c>
      <c r="J17" s="13"/>
      <c r="K17" s="13"/>
      <c r="L17" s="13"/>
    </row>
    <row r="18" spans="1:12" s="9" customFormat="1" ht="23.45" customHeight="1" thickBot="1" x14ac:dyDescent="0.35">
      <c r="A18" s="17" t="s">
        <v>12</v>
      </c>
      <c r="C18" s="26" t="s">
        <v>11</v>
      </c>
      <c r="D18" s="34">
        <v>18314</v>
      </c>
      <c r="E18" s="34">
        <v>5092</v>
      </c>
      <c r="F18" s="35">
        <v>22609</v>
      </c>
      <c r="J18" s="13"/>
      <c r="K18" s="13"/>
      <c r="L18" s="13"/>
    </row>
    <row r="19" spans="1:12" s="9" customFormat="1" ht="24" customHeight="1" thickBot="1" x14ac:dyDescent="0.35">
      <c r="A19" s="17"/>
      <c r="C19" s="26" t="s">
        <v>3</v>
      </c>
      <c r="D19" s="34">
        <v>11796.9</v>
      </c>
      <c r="E19" s="34">
        <v>2134.7999999999997</v>
      </c>
      <c r="F19" s="35">
        <v>12248.4</v>
      </c>
      <c r="J19" s="15"/>
      <c r="K19" s="15"/>
      <c r="L19" s="15"/>
    </row>
    <row r="20" spans="1:12" s="9" customFormat="1" ht="18" hidden="1" customHeight="1" thickBot="1" x14ac:dyDescent="0.35">
      <c r="A20" s="17" t="s">
        <v>13</v>
      </c>
      <c r="C20" s="26"/>
      <c r="D20" s="36">
        <v>4</v>
      </c>
      <c r="E20" s="36" t="s">
        <v>25</v>
      </c>
      <c r="F20" s="37">
        <v>3</v>
      </c>
      <c r="J20" s="16"/>
      <c r="K20" s="16"/>
      <c r="L20" s="16"/>
    </row>
    <row r="21" spans="1:12" s="9" customFormat="1" ht="20.45" customHeight="1" thickBot="1" x14ac:dyDescent="0.35">
      <c r="A21" s="17" t="s">
        <v>13</v>
      </c>
      <c r="C21" s="26"/>
      <c r="D21" s="46">
        <v>4</v>
      </c>
      <c r="E21" s="46">
        <v>9</v>
      </c>
      <c r="F21" s="47">
        <v>3</v>
      </c>
      <c r="J21" s="16"/>
      <c r="K21" s="16"/>
      <c r="L21" s="16"/>
    </row>
    <row r="22" spans="1:12" s="9" customFormat="1" ht="18" customHeight="1" thickBot="1" x14ac:dyDescent="0.35">
      <c r="A22" s="17" t="s">
        <v>37</v>
      </c>
      <c r="C22" s="26" t="s">
        <v>14</v>
      </c>
      <c r="D22" s="38" t="s">
        <v>27</v>
      </c>
      <c r="E22" s="38" t="s">
        <v>26</v>
      </c>
      <c r="F22" s="39" t="s">
        <v>28</v>
      </c>
      <c r="J22" s="16"/>
      <c r="K22" s="16"/>
      <c r="L22" s="16"/>
    </row>
    <row r="23" spans="1:12" s="9" customFormat="1" ht="18" customHeight="1" x14ac:dyDescent="0.25">
      <c r="D23" s="16"/>
      <c r="E23" s="16"/>
      <c r="F23" s="16"/>
      <c r="J23" s="16"/>
      <c r="K23" s="16"/>
      <c r="L23" s="16"/>
    </row>
    <row r="24" spans="1:12" s="9" customFormat="1" ht="18" customHeight="1" x14ac:dyDescent="0.25">
      <c r="D24" s="10"/>
      <c r="E24" s="10"/>
      <c r="F24" s="10"/>
      <c r="J24" s="10"/>
      <c r="K24" s="10"/>
      <c r="L24" s="10"/>
    </row>
    <row r="25" spans="1:12" s="9" customFormat="1" ht="18" customHeight="1" thickBot="1" x14ac:dyDescent="0.35">
      <c r="A25" s="17" t="s">
        <v>40</v>
      </c>
      <c r="D25" s="10"/>
      <c r="E25" s="10"/>
      <c r="F25" s="10"/>
    </row>
    <row r="26" spans="1:12" s="9" customFormat="1" ht="18" customHeight="1" x14ac:dyDescent="0.3">
      <c r="A26" s="17"/>
      <c r="D26" s="29" t="s">
        <v>17</v>
      </c>
      <c r="E26" s="22" t="s">
        <v>18</v>
      </c>
      <c r="F26" s="10"/>
    </row>
    <row r="27" spans="1:12" s="9" customFormat="1" ht="18" customHeight="1" thickBot="1" x14ac:dyDescent="0.3">
      <c r="D27" s="30" t="s">
        <v>15</v>
      </c>
      <c r="E27" s="31" t="s">
        <v>16</v>
      </c>
      <c r="F27" s="10"/>
    </row>
    <row r="28" spans="1:12" s="9" customFormat="1" ht="24" customHeight="1" thickBot="1" x14ac:dyDescent="0.35">
      <c r="A28" s="17" t="s">
        <v>19</v>
      </c>
      <c r="D28" s="46" t="s">
        <v>44</v>
      </c>
      <c r="E28" s="47" t="s">
        <v>45</v>
      </c>
      <c r="F28" s="10"/>
    </row>
    <row r="29" spans="1:12" s="9" customFormat="1" ht="24" customHeight="1" thickBot="1" x14ac:dyDescent="0.35">
      <c r="A29" s="17" t="s">
        <v>43</v>
      </c>
      <c r="D29" s="24">
        <v>36</v>
      </c>
      <c r="E29" s="23">
        <v>117</v>
      </c>
      <c r="F29" s="10"/>
    </row>
    <row r="30" spans="1:12" s="9" customFormat="1" ht="24" customHeight="1" thickBot="1" x14ac:dyDescent="0.35">
      <c r="A30" s="17" t="s">
        <v>20</v>
      </c>
      <c r="D30" s="24">
        <v>0</v>
      </c>
      <c r="E30" s="23">
        <v>0</v>
      </c>
      <c r="F30" s="10"/>
    </row>
    <row r="31" spans="1:12" s="9" customFormat="1" ht="24" customHeight="1" thickBot="1" x14ac:dyDescent="0.35">
      <c r="A31" s="17" t="s">
        <v>21</v>
      </c>
      <c r="D31" s="24">
        <v>0</v>
      </c>
      <c r="E31" s="23">
        <v>0</v>
      </c>
      <c r="F31" s="10"/>
    </row>
    <row r="32" spans="1:12" s="9" customFormat="1" ht="24" customHeight="1" thickBot="1" x14ac:dyDescent="0.35">
      <c r="A32" s="17" t="s">
        <v>42</v>
      </c>
      <c r="D32" s="24">
        <v>0</v>
      </c>
      <c r="E32" s="23">
        <v>0</v>
      </c>
      <c r="F32" s="10"/>
    </row>
    <row r="33" spans="1:12" s="9" customFormat="1" ht="24" customHeight="1" thickBot="1" x14ac:dyDescent="0.35">
      <c r="A33" s="17" t="s">
        <v>41</v>
      </c>
      <c r="D33" s="30">
        <v>1</v>
      </c>
      <c r="E33" s="31">
        <v>1</v>
      </c>
      <c r="F33" s="10"/>
    </row>
    <row r="36" spans="1:12" ht="13.5" thickBot="1" x14ac:dyDescent="0.25"/>
    <row r="37" spans="1:12" s="11" customFormat="1" ht="19.5" thickBot="1" x14ac:dyDescent="0.35">
      <c r="A37" s="51" t="s">
        <v>67</v>
      </c>
      <c r="B37" s="52"/>
      <c r="C37" s="52"/>
      <c r="D37" s="53"/>
      <c r="E37" s="53"/>
      <c r="F37" s="54"/>
    </row>
    <row r="38" spans="1:12" s="11" customFormat="1" ht="18.75" x14ac:dyDescent="0.3">
      <c r="A38" s="17"/>
      <c r="B38" s="17"/>
      <c r="C38" s="17"/>
      <c r="D38" s="40"/>
      <c r="E38" s="40"/>
      <c r="F38" s="40"/>
    </row>
    <row r="39" spans="1:12" s="11" customFormat="1" ht="18.75" x14ac:dyDescent="0.3">
      <c r="A39" s="17" t="s">
        <v>6</v>
      </c>
      <c r="B39" s="17"/>
      <c r="C39" s="17"/>
      <c r="D39" s="40"/>
      <c r="E39" s="40"/>
      <c r="F39" s="40"/>
    </row>
    <row r="40" spans="1:12" s="11" customFormat="1" ht="18.75" x14ac:dyDescent="0.3">
      <c r="A40" s="17" t="s">
        <v>22</v>
      </c>
      <c r="B40" s="17"/>
      <c r="C40" s="17"/>
      <c r="D40" s="40"/>
      <c r="E40" s="40"/>
      <c r="F40" s="40"/>
    </row>
    <row r="41" spans="1:12" s="11" customFormat="1" ht="18" customHeight="1" x14ac:dyDescent="0.3">
      <c r="A41" s="17" t="s">
        <v>29</v>
      </c>
      <c r="B41" s="17"/>
      <c r="C41" s="17"/>
      <c r="D41" s="40"/>
      <c r="E41" s="40"/>
      <c r="F41" s="40"/>
    </row>
    <row r="42" spans="1:12" ht="21.6" customHeight="1" thickBot="1" x14ac:dyDescent="0.25"/>
    <row r="43" spans="1:12" s="9" customFormat="1" ht="28.9" customHeight="1" thickBot="1" x14ac:dyDescent="0.3">
      <c r="A43" s="28"/>
      <c r="B43" s="28"/>
      <c r="C43" s="28"/>
      <c r="D43" s="24" t="s">
        <v>1</v>
      </c>
      <c r="E43" s="24" t="s">
        <v>4</v>
      </c>
      <c r="F43" s="24" t="s">
        <v>5</v>
      </c>
    </row>
    <row r="44" spans="1:12" s="9" customFormat="1" ht="22.9" customHeight="1" thickBot="1" x14ac:dyDescent="0.35">
      <c r="A44" s="17" t="s">
        <v>32</v>
      </c>
      <c r="B44" s="28"/>
      <c r="C44" s="28"/>
      <c r="D44" s="24">
        <v>30</v>
      </c>
      <c r="E44" s="24">
        <v>28</v>
      </c>
      <c r="F44" s="24">
        <v>37</v>
      </c>
    </row>
    <row r="45" spans="1:12" s="9" customFormat="1" ht="20.45" customHeight="1" thickBot="1" x14ac:dyDescent="0.35">
      <c r="A45" s="17" t="s">
        <v>9</v>
      </c>
      <c r="B45" s="28"/>
      <c r="C45" s="28"/>
      <c r="D45" s="24">
        <v>1.1000000000000001</v>
      </c>
      <c r="E45" s="24">
        <v>1.1000000000000001</v>
      </c>
      <c r="F45" s="24">
        <v>1.1000000000000001</v>
      </c>
      <c r="J45" s="13"/>
      <c r="K45" s="13"/>
      <c r="L45" s="13"/>
    </row>
    <row r="46" spans="1:12" s="9" customFormat="1" ht="23.25" customHeight="1" thickBot="1" x14ac:dyDescent="0.35">
      <c r="A46" s="17" t="s">
        <v>46</v>
      </c>
      <c r="B46" s="28"/>
      <c r="C46" s="28"/>
      <c r="D46" s="24">
        <v>36</v>
      </c>
      <c r="E46" s="24">
        <v>36</v>
      </c>
      <c r="F46" s="24">
        <v>36</v>
      </c>
      <c r="J46" s="13"/>
      <c r="K46" s="13"/>
      <c r="L46" s="13"/>
    </row>
    <row r="47" spans="1:12" s="9" customFormat="1" ht="25.15" customHeight="1" thickBot="1" x14ac:dyDescent="0.35">
      <c r="A47" s="17" t="s">
        <v>38</v>
      </c>
      <c r="B47" s="28"/>
      <c r="C47" s="28"/>
      <c r="D47" s="24">
        <v>62</v>
      </c>
      <c r="E47" s="24">
        <v>57</v>
      </c>
      <c r="F47" s="24">
        <v>66</v>
      </c>
      <c r="J47" s="13"/>
      <c r="K47" s="13"/>
      <c r="L47" s="13"/>
    </row>
    <row r="48" spans="1:12" s="9" customFormat="1" ht="28.9" customHeight="1" thickBot="1" x14ac:dyDescent="0.35">
      <c r="A48" s="17" t="s">
        <v>39</v>
      </c>
      <c r="B48" s="28"/>
      <c r="C48" s="28"/>
      <c r="D48" s="30">
        <v>7</v>
      </c>
      <c r="E48" s="30">
        <v>6</v>
      </c>
      <c r="F48" s="30">
        <v>7</v>
      </c>
      <c r="J48" s="13"/>
      <c r="K48" s="13"/>
      <c r="L48" s="13"/>
    </row>
    <row r="49" spans="1:12" s="9" customFormat="1" ht="36" customHeight="1" thickBot="1" x14ac:dyDescent="0.3">
      <c r="A49" s="41"/>
      <c r="B49" s="41"/>
      <c r="C49" s="41"/>
      <c r="D49" s="42"/>
      <c r="E49" s="42"/>
      <c r="F49" s="42"/>
      <c r="J49" s="15"/>
      <c r="K49" s="15"/>
      <c r="L49" s="15"/>
    </row>
    <row r="50" spans="1:12" ht="31.9" customHeight="1" thickBot="1" x14ac:dyDescent="0.3">
      <c r="B50" s="28"/>
      <c r="C50" s="26"/>
      <c r="D50" s="24" t="s">
        <v>1</v>
      </c>
      <c r="E50" s="24" t="s">
        <v>4</v>
      </c>
      <c r="F50" s="24" t="s">
        <v>5</v>
      </c>
      <c r="J50" s="20"/>
      <c r="K50" s="20"/>
      <c r="L50" s="20"/>
    </row>
    <row r="51" spans="1:12" s="9" customFormat="1" ht="24" customHeight="1" thickBot="1" x14ac:dyDescent="0.35">
      <c r="A51" s="17" t="s">
        <v>31</v>
      </c>
      <c r="B51" s="28"/>
      <c r="C51" s="26" t="s">
        <v>10</v>
      </c>
      <c r="D51" s="43" t="s">
        <v>34</v>
      </c>
      <c r="E51" s="33" t="s">
        <v>35</v>
      </c>
      <c r="F51" s="33" t="s">
        <v>35</v>
      </c>
      <c r="J51" s="16"/>
      <c r="K51" s="16"/>
      <c r="L51" s="16"/>
    </row>
    <row r="52" spans="1:12" s="9" customFormat="1" ht="22.9" customHeight="1" thickBot="1" x14ac:dyDescent="0.3">
      <c r="A52" s="28"/>
      <c r="B52" s="28"/>
      <c r="C52" s="26" t="s">
        <v>11</v>
      </c>
      <c r="D52" s="34">
        <v>82050</v>
      </c>
      <c r="E52" s="34">
        <v>10332</v>
      </c>
      <c r="F52" s="34">
        <v>70683</v>
      </c>
      <c r="J52" s="16"/>
      <c r="K52" s="16"/>
      <c r="L52" s="16"/>
    </row>
    <row r="53" spans="1:12" s="9" customFormat="1" ht="23.45" customHeight="1" thickBot="1" x14ac:dyDescent="0.3">
      <c r="A53" s="28"/>
      <c r="B53" s="28"/>
      <c r="C53" s="26" t="s">
        <v>3</v>
      </c>
      <c r="D53" s="34">
        <f>2398114/100</f>
        <v>23981.14</v>
      </c>
      <c r="E53" s="34">
        <f>337380/100</f>
        <v>3373.8</v>
      </c>
      <c r="F53" s="34">
        <f>2731630/100</f>
        <v>27316.3</v>
      </c>
      <c r="J53" s="16"/>
      <c r="K53" s="16"/>
      <c r="L53" s="16"/>
    </row>
    <row r="54" spans="1:12" ht="28.15" customHeight="1" thickBot="1" x14ac:dyDescent="0.35">
      <c r="A54" s="17" t="s">
        <v>12</v>
      </c>
      <c r="B54" s="28"/>
      <c r="C54" s="26" t="s">
        <v>11</v>
      </c>
      <c r="D54" s="34">
        <v>39323</v>
      </c>
      <c r="E54" s="34">
        <v>7116</v>
      </c>
      <c r="F54" s="34">
        <v>40828</v>
      </c>
    </row>
    <row r="55" spans="1:12" ht="24.6" customHeight="1" thickBot="1" x14ac:dyDescent="0.3">
      <c r="A55" s="28"/>
      <c r="B55" s="28"/>
      <c r="C55" s="26" t="s">
        <v>3</v>
      </c>
      <c r="D55" s="34">
        <v>11796.9</v>
      </c>
      <c r="E55" s="34">
        <v>2134.7999999999997</v>
      </c>
      <c r="F55" s="34">
        <v>12248.4</v>
      </c>
    </row>
    <row r="56" spans="1:12" ht="16.5" hidden="1" thickBot="1" x14ac:dyDescent="0.3">
      <c r="A56" s="28" t="s">
        <v>13</v>
      </c>
      <c r="B56" s="28"/>
      <c r="C56" s="26"/>
      <c r="D56" s="36">
        <v>4</v>
      </c>
      <c r="E56" s="36">
        <v>9</v>
      </c>
      <c r="F56" s="36">
        <v>4</v>
      </c>
    </row>
    <row r="57" spans="1:12" ht="18" hidden="1" customHeight="1" thickBot="1" x14ac:dyDescent="0.25">
      <c r="A57" s="41"/>
      <c r="B57" s="41"/>
      <c r="C57" s="44"/>
      <c r="D57" s="45"/>
      <c r="E57" s="45"/>
      <c r="F57" s="45"/>
    </row>
    <row r="58" spans="1:12" ht="27" customHeight="1" thickBot="1" x14ac:dyDescent="0.35">
      <c r="A58" s="17" t="s">
        <v>13</v>
      </c>
      <c r="C58" s="44"/>
      <c r="D58" s="24">
        <v>4</v>
      </c>
      <c r="E58" s="24">
        <v>9</v>
      </c>
      <c r="F58" s="24">
        <v>4</v>
      </c>
    </row>
    <row r="59" spans="1:12" ht="25.9" customHeight="1" thickBot="1" x14ac:dyDescent="0.35">
      <c r="A59" s="17" t="s">
        <v>33</v>
      </c>
      <c r="B59" s="28"/>
      <c r="C59" s="26" t="s">
        <v>14</v>
      </c>
      <c r="D59" s="38" t="s">
        <v>27</v>
      </c>
      <c r="E59" s="38" t="s">
        <v>26</v>
      </c>
      <c r="F59" s="38" t="s">
        <v>28</v>
      </c>
    </row>
    <row r="60" spans="1:12" ht="15.75" x14ac:dyDescent="0.25">
      <c r="A60" s="28"/>
      <c r="B60" s="28"/>
    </row>
  </sheetData>
  <pageMargins left="0.7" right="0.7" top="0.75" bottom="0.75" header="0.3" footer="0.3"/>
  <pageSetup orientation="portrait" verticalDpi="0" r:id="rId1"/>
  <rowBreaks count="1" manualBreakCount="1">
    <brk id="33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BreakPreview" zoomScale="60" zoomScaleNormal="104" workbookViewId="0">
      <selection activeCell="B36" sqref="B36"/>
    </sheetView>
  </sheetViews>
  <sheetFormatPr defaultColWidth="8.7109375" defaultRowHeight="13.15" customHeight="1" outlineLevelRow="1" x14ac:dyDescent="0.2"/>
  <cols>
    <col min="1" max="1" width="19.28515625" style="1" customWidth="1"/>
    <col min="2" max="2" width="11.140625" style="1" customWidth="1"/>
    <col min="3" max="3" width="11.28515625" style="1" bestFit="1" customWidth="1"/>
    <col min="4" max="4" width="12.42578125" style="1" customWidth="1"/>
    <col min="5" max="5" width="13.28515625" style="1" bestFit="1" customWidth="1"/>
    <col min="6" max="6" width="13.7109375" style="1" customWidth="1"/>
    <col min="7" max="7" width="13.28515625" style="1" customWidth="1"/>
    <col min="8" max="8" width="13.28515625" style="1" bestFit="1" customWidth="1"/>
    <col min="9" max="9" width="11.85546875" style="1" customWidth="1"/>
    <col min="10" max="10" width="12.42578125" style="1" customWidth="1"/>
    <col min="11" max="11" width="10.7109375" style="1" customWidth="1"/>
    <col min="12" max="12" width="13.85546875" style="1" bestFit="1" customWidth="1"/>
    <col min="13" max="13" width="10.85546875" style="1" bestFit="1" customWidth="1"/>
    <col min="14" max="14" width="9.5703125" style="1" bestFit="1" customWidth="1"/>
    <col min="15" max="15" width="14.5703125" style="2" bestFit="1" customWidth="1"/>
    <col min="16" max="16" width="16.42578125" style="2" customWidth="1"/>
    <col min="17" max="16384" width="8.7109375" style="1"/>
  </cols>
  <sheetData>
    <row r="1" spans="1:16" ht="21.6" customHeight="1" thickBot="1" x14ac:dyDescent="0.25">
      <c r="A1" s="55" t="s">
        <v>60</v>
      </c>
      <c r="B1" s="56"/>
      <c r="C1" s="56"/>
      <c r="D1" s="57"/>
    </row>
    <row r="2" spans="1:16" ht="12.6" customHeight="1" x14ac:dyDescent="0.2"/>
    <row r="3" spans="1:16" ht="18.600000000000001" customHeight="1" x14ac:dyDescent="0.2">
      <c r="A3" s="1" t="s">
        <v>24</v>
      </c>
    </row>
    <row r="4" spans="1:16" ht="30" customHeight="1" x14ac:dyDescent="0.2">
      <c r="A4" s="70" t="s">
        <v>47</v>
      </c>
      <c r="B4" s="70"/>
      <c r="C4" s="70"/>
    </row>
    <row r="5" spans="1:16" ht="13.9" customHeight="1" thickBot="1" x14ac:dyDescent="0.25"/>
    <row r="6" spans="1:16" s="3" customFormat="1" ht="24.6" customHeight="1" thickBot="1" x14ac:dyDescent="0.25">
      <c r="A6" s="59" t="s">
        <v>61</v>
      </c>
      <c r="B6" s="59"/>
      <c r="C6" s="60" t="s">
        <v>49</v>
      </c>
      <c r="D6" s="60" t="s">
        <v>50</v>
      </c>
      <c r="E6" s="60" t="s">
        <v>51</v>
      </c>
      <c r="F6" s="60" t="s">
        <v>35</v>
      </c>
      <c r="G6" s="60" t="s">
        <v>36</v>
      </c>
      <c r="H6" s="60" t="s">
        <v>34</v>
      </c>
      <c r="I6" s="60" t="s">
        <v>52</v>
      </c>
      <c r="J6" s="60" t="s">
        <v>53</v>
      </c>
      <c r="K6" s="60" t="s">
        <v>54</v>
      </c>
      <c r="L6" s="60" t="s">
        <v>55</v>
      </c>
      <c r="M6" s="60" t="s">
        <v>56</v>
      </c>
      <c r="N6" s="60" t="s">
        <v>57</v>
      </c>
      <c r="O6" s="61" t="s">
        <v>0</v>
      </c>
      <c r="P6" s="62" t="s">
        <v>62</v>
      </c>
    </row>
    <row r="7" spans="1:16" ht="12.6" hidden="1" customHeight="1" x14ac:dyDescent="0.2">
      <c r="A7" s="58"/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62"/>
      <c r="P7" s="62"/>
    </row>
    <row r="8" spans="1:16" ht="18.600000000000001" customHeight="1" thickBot="1" x14ac:dyDescent="0.25">
      <c r="A8" s="58" t="s">
        <v>1</v>
      </c>
      <c r="B8" s="58" t="s">
        <v>2</v>
      </c>
      <c r="C8" s="62">
        <v>950</v>
      </c>
      <c r="D8" s="62">
        <v>13100</v>
      </c>
      <c r="E8" s="62">
        <v>9914</v>
      </c>
      <c r="F8" s="62">
        <v>13691</v>
      </c>
      <c r="G8" s="62">
        <v>12384</v>
      </c>
      <c r="H8" s="62">
        <v>12073</v>
      </c>
      <c r="I8" s="62">
        <v>1696</v>
      </c>
      <c r="J8" s="62">
        <v>3297</v>
      </c>
      <c r="K8" s="62">
        <v>0</v>
      </c>
      <c r="L8" s="62">
        <v>1889</v>
      </c>
      <c r="M8" s="62">
        <v>0</v>
      </c>
      <c r="N8" s="62">
        <v>0</v>
      </c>
      <c r="O8" s="62">
        <f>SUM(C8:N8)</f>
        <v>68994</v>
      </c>
      <c r="P8" s="62">
        <f>+O8/9</f>
        <v>7666</v>
      </c>
    </row>
    <row r="9" spans="1:16" ht="13.15" hidden="1" customHeight="1" outlineLevel="1" x14ac:dyDescent="0.2">
      <c r="A9" s="58"/>
      <c r="B9" s="58" t="s">
        <v>23</v>
      </c>
      <c r="C9" s="62">
        <v>38000</v>
      </c>
      <c r="D9" s="62">
        <v>366000</v>
      </c>
      <c r="E9" s="62">
        <v>336920</v>
      </c>
      <c r="F9" s="62">
        <v>430230</v>
      </c>
      <c r="G9" s="62">
        <v>381020</v>
      </c>
      <c r="H9" s="62">
        <v>316960</v>
      </c>
      <c r="I9" s="62">
        <v>50880</v>
      </c>
      <c r="J9" s="62">
        <v>84066</v>
      </c>
      <c r="K9" s="62"/>
      <c r="L9" s="62">
        <v>80810</v>
      </c>
      <c r="M9" s="62"/>
      <c r="N9" s="62"/>
      <c r="O9" s="62">
        <f>SUM(C9:N9)</f>
        <v>2084886</v>
      </c>
      <c r="P9" s="62">
        <f t="shared" ref="P9" si="0">+O9/9</f>
        <v>231654</v>
      </c>
    </row>
    <row r="10" spans="1:16" ht="17.45" customHeight="1" collapsed="1" thickBot="1" x14ac:dyDescent="0.25">
      <c r="A10" s="58"/>
      <c r="B10" s="58" t="s">
        <v>3</v>
      </c>
      <c r="C10" s="62">
        <f>+C9/100</f>
        <v>380</v>
      </c>
      <c r="D10" s="62">
        <f t="shared" ref="D10:O10" si="1">+D9/100</f>
        <v>3660</v>
      </c>
      <c r="E10" s="62">
        <f t="shared" si="1"/>
        <v>3369.2</v>
      </c>
      <c r="F10" s="62">
        <f t="shared" si="1"/>
        <v>4302.3</v>
      </c>
      <c r="G10" s="62">
        <f t="shared" si="1"/>
        <v>3810.2</v>
      </c>
      <c r="H10" s="62">
        <f t="shared" si="1"/>
        <v>3169.6</v>
      </c>
      <c r="I10" s="62">
        <f t="shared" si="1"/>
        <v>508.8</v>
      </c>
      <c r="J10" s="62">
        <f t="shared" si="1"/>
        <v>840.66</v>
      </c>
      <c r="K10" s="62">
        <f t="shared" si="1"/>
        <v>0</v>
      </c>
      <c r="L10" s="62">
        <f t="shared" si="1"/>
        <v>808.1</v>
      </c>
      <c r="M10" s="62">
        <f t="shared" si="1"/>
        <v>0</v>
      </c>
      <c r="N10" s="62">
        <f t="shared" si="1"/>
        <v>0</v>
      </c>
      <c r="O10" s="62">
        <f t="shared" si="1"/>
        <v>20848.86</v>
      </c>
      <c r="P10" s="62">
        <f>+O10/9</f>
        <v>2316.54</v>
      </c>
    </row>
    <row r="11" spans="1:16" ht="13.15" customHeight="1" x14ac:dyDescent="0.2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6"/>
      <c r="P11" s="66"/>
    </row>
    <row r="12" spans="1:16" ht="13.15" customHeight="1" thickBot="1" x14ac:dyDescent="0.25">
      <c r="A12" s="63"/>
      <c r="B12" s="63"/>
      <c r="C12" s="63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</row>
    <row r="13" spans="1:16" ht="17.45" customHeight="1" thickBot="1" x14ac:dyDescent="0.25">
      <c r="A13" s="58" t="s">
        <v>4</v>
      </c>
      <c r="B13" s="58" t="s">
        <v>2</v>
      </c>
      <c r="C13" s="62">
        <v>0</v>
      </c>
      <c r="D13" s="62">
        <v>6105</v>
      </c>
      <c r="E13" s="62">
        <v>8097</v>
      </c>
      <c r="F13" s="62">
        <v>6109</v>
      </c>
      <c r="G13" s="62">
        <v>1813</v>
      </c>
      <c r="H13" s="62">
        <v>1831</v>
      </c>
      <c r="I13" s="62">
        <v>6059</v>
      </c>
      <c r="J13" s="62">
        <v>4974</v>
      </c>
      <c r="K13" s="62">
        <v>6582</v>
      </c>
      <c r="L13" s="62">
        <v>4086</v>
      </c>
      <c r="M13" s="62">
        <v>3670</v>
      </c>
      <c r="N13" s="62">
        <v>0</v>
      </c>
      <c r="O13" s="62">
        <f t="shared" ref="O13:O14" si="2">SUM(C13:N13)</f>
        <v>49326</v>
      </c>
      <c r="P13" s="62">
        <f>+O13/9</f>
        <v>5480.666666666667</v>
      </c>
    </row>
    <row r="14" spans="1:16" ht="13.15" hidden="1" customHeight="1" outlineLevel="1" x14ac:dyDescent="0.2">
      <c r="A14" s="58"/>
      <c r="B14" s="58" t="s">
        <v>23</v>
      </c>
      <c r="C14" s="62"/>
      <c r="D14" s="62">
        <v>178625</v>
      </c>
      <c r="E14" s="62">
        <v>232946</v>
      </c>
      <c r="F14" s="62">
        <v>178095</v>
      </c>
      <c r="G14" s="62">
        <v>47601</v>
      </c>
      <c r="H14" s="62">
        <v>49000</v>
      </c>
      <c r="I14" s="62">
        <v>175385</v>
      </c>
      <c r="J14" s="62">
        <v>146745</v>
      </c>
      <c r="K14" s="62">
        <v>172451</v>
      </c>
      <c r="L14" s="62">
        <v>115222</v>
      </c>
      <c r="M14" s="62">
        <v>104122</v>
      </c>
      <c r="N14" s="62"/>
      <c r="O14" s="62">
        <f t="shared" si="2"/>
        <v>1400192</v>
      </c>
      <c r="P14" s="62">
        <f t="shared" ref="P14" si="3">+O14/9</f>
        <v>155576.88888888888</v>
      </c>
    </row>
    <row r="15" spans="1:16" ht="17.45" customHeight="1" collapsed="1" thickBot="1" x14ac:dyDescent="0.25">
      <c r="A15" s="58"/>
      <c r="B15" s="58" t="s">
        <v>3</v>
      </c>
      <c r="C15" s="62">
        <f>+C14/100</f>
        <v>0</v>
      </c>
      <c r="D15" s="62">
        <f t="shared" ref="D15" si="4">+D14/100</f>
        <v>1786.25</v>
      </c>
      <c r="E15" s="62">
        <f t="shared" ref="E15" si="5">+E14/100</f>
        <v>2329.46</v>
      </c>
      <c r="F15" s="62">
        <f t="shared" ref="F15" si="6">+F14/100</f>
        <v>1780.95</v>
      </c>
      <c r="G15" s="62">
        <f t="shared" ref="G15" si="7">+G14/100</f>
        <v>476.01</v>
      </c>
      <c r="H15" s="62">
        <f t="shared" ref="H15" si="8">+H14/100</f>
        <v>490</v>
      </c>
      <c r="I15" s="62">
        <f t="shared" ref="I15" si="9">+I14/100</f>
        <v>1753.85</v>
      </c>
      <c r="J15" s="62">
        <f t="shared" ref="J15" si="10">+J14/100</f>
        <v>1467.45</v>
      </c>
      <c r="K15" s="62">
        <f t="shared" ref="K15" si="11">+K14/100</f>
        <v>1724.51</v>
      </c>
      <c r="L15" s="62">
        <f t="shared" ref="L15" si="12">+L14/100</f>
        <v>1152.22</v>
      </c>
      <c r="M15" s="62">
        <f t="shared" ref="M15" si="13">+M14/100</f>
        <v>1041.22</v>
      </c>
      <c r="N15" s="62">
        <f t="shared" ref="N15" si="14">+N14/100</f>
        <v>0</v>
      </c>
      <c r="O15" s="62">
        <f t="shared" ref="O15" si="15">+O14/100</f>
        <v>14001.92</v>
      </c>
      <c r="P15" s="62">
        <f>+O15/9</f>
        <v>1555.7688888888888</v>
      </c>
    </row>
    <row r="16" spans="1:16" ht="13.15" customHeight="1" x14ac:dyDescent="0.2">
      <c r="A16" s="65"/>
      <c r="B16" s="65"/>
      <c r="C16" s="65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</row>
    <row r="17" spans="1:16" ht="13.15" customHeight="1" thickBot="1" x14ac:dyDescent="0.25">
      <c r="A17" s="63"/>
      <c r="B17" s="63"/>
      <c r="C17" s="63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</row>
    <row r="18" spans="1:16" ht="16.899999999999999" customHeight="1" thickBot="1" x14ac:dyDescent="0.25">
      <c r="A18" s="58" t="s">
        <v>5</v>
      </c>
      <c r="B18" s="58" t="s">
        <v>2</v>
      </c>
      <c r="C18" s="62">
        <v>0</v>
      </c>
      <c r="D18" s="62">
        <v>10523</v>
      </c>
      <c r="E18" s="62">
        <v>17368</v>
      </c>
      <c r="F18" s="62">
        <v>20828</v>
      </c>
      <c r="G18" s="62">
        <v>12240</v>
      </c>
      <c r="H18" s="62">
        <v>5416</v>
      </c>
      <c r="I18" s="62">
        <v>1400</v>
      </c>
      <c r="J18" s="62">
        <v>0</v>
      </c>
      <c r="K18" s="62">
        <v>4320</v>
      </c>
      <c r="L18" s="62">
        <v>0</v>
      </c>
      <c r="M18" s="62">
        <v>0</v>
      </c>
      <c r="N18" s="62">
        <v>0</v>
      </c>
      <c r="O18" s="62">
        <f t="shared" ref="O18:O19" si="16">SUM(C18:N18)</f>
        <v>72095</v>
      </c>
      <c r="P18" s="62">
        <f>+O18/9</f>
        <v>8010.5555555555557</v>
      </c>
    </row>
    <row r="19" spans="1:16" ht="13.15" hidden="1" customHeight="1" outlineLevel="1" x14ac:dyDescent="0.2">
      <c r="A19" s="58"/>
      <c r="B19" s="58" t="s">
        <v>23</v>
      </c>
      <c r="C19" s="62"/>
      <c r="D19" s="62">
        <v>401744</v>
      </c>
      <c r="E19" s="62">
        <v>693808</v>
      </c>
      <c r="F19" s="62">
        <v>741936</v>
      </c>
      <c r="G19" s="62">
        <v>472168</v>
      </c>
      <c r="H19" s="62">
        <v>219280</v>
      </c>
      <c r="I19" s="62">
        <v>37800</v>
      </c>
      <c r="J19" s="62"/>
      <c r="K19" s="62">
        <v>108000</v>
      </c>
      <c r="L19" s="62"/>
      <c r="M19" s="62"/>
      <c r="N19" s="62"/>
      <c r="O19" s="62">
        <f t="shared" si="16"/>
        <v>2674736</v>
      </c>
      <c r="P19" s="62">
        <f t="shared" ref="P19" si="17">+O19/9</f>
        <v>297192.88888888888</v>
      </c>
    </row>
    <row r="20" spans="1:16" ht="16.899999999999999" customHeight="1" collapsed="1" thickBot="1" x14ac:dyDescent="0.25">
      <c r="A20" s="58"/>
      <c r="B20" s="58" t="s">
        <v>3</v>
      </c>
      <c r="C20" s="62">
        <f>+C19/100</f>
        <v>0</v>
      </c>
      <c r="D20" s="62">
        <f t="shared" ref="D20" si="18">+D19/100</f>
        <v>4017.44</v>
      </c>
      <c r="E20" s="62">
        <f t="shared" ref="E20" si="19">+E19/100</f>
        <v>6938.08</v>
      </c>
      <c r="F20" s="62">
        <f t="shared" ref="F20" si="20">+F19/100</f>
        <v>7419.36</v>
      </c>
      <c r="G20" s="62">
        <f t="shared" ref="G20" si="21">+G19/100</f>
        <v>4721.68</v>
      </c>
      <c r="H20" s="62">
        <f t="shared" ref="H20" si="22">+H19/100</f>
        <v>2192.8000000000002</v>
      </c>
      <c r="I20" s="62">
        <f t="shared" ref="I20" si="23">+I19/100</f>
        <v>378</v>
      </c>
      <c r="J20" s="62">
        <f t="shared" ref="J20" si="24">+J19/100</f>
        <v>0</v>
      </c>
      <c r="K20" s="62">
        <f t="shared" ref="K20" si="25">+K19/100</f>
        <v>1080</v>
      </c>
      <c r="L20" s="62">
        <f t="shared" ref="L20" si="26">+L19/100</f>
        <v>0</v>
      </c>
      <c r="M20" s="62">
        <f t="shared" ref="M20" si="27">+M19/100</f>
        <v>0</v>
      </c>
      <c r="N20" s="62">
        <f t="shared" ref="N20" si="28">+N19/100</f>
        <v>0</v>
      </c>
      <c r="O20" s="62">
        <f t="shared" ref="O20" si="29">+O19/100</f>
        <v>26747.360000000001</v>
      </c>
      <c r="P20" s="62">
        <f>+O20/9</f>
        <v>2971.9288888888891</v>
      </c>
    </row>
    <row r="21" spans="1:16" ht="24" customHeight="1" x14ac:dyDescent="0.2">
      <c r="I21" s="6"/>
    </row>
    <row r="22" spans="1:16" ht="31.15" customHeight="1" x14ac:dyDescent="0.2">
      <c r="A22" s="70" t="s">
        <v>48</v>
      </c>
    </row>
    <row r="23" spans="1:16" ht="13.9" customHeight="1" thickBot="1" x14ac:dyDescent="0.25"/>
    <row r="24" spans="1:16" s="3" customFormat="1" ht="21.6" customHeight="1" thickBot="1" x14ac:dyDescent="0.25">
      <c r="A24" s="59" t="s">
        <v>61</v>
      </c>
      <c r="B24" s="59"/>
      <c r="C24" s="60" t="s">
        <v>49</v>
      </c>
      <c r="D24" s="60" t="s">
        <v>50</v>
      </c>
      <c r="E24" s="60" t="s">
        <v>51</v>
      </c>
      <c r="F24" s="60" t="s">
        <v>35</v>
      </c>
      <c r="G24" s="60" t="s">
        <v>36</v>
      </c>
      <c r="H24" s="60" t="s">
        <v>34</v>
      </c>
      <c r="I24" s="60" t="s">
        <v>52</v>
      </c>
      <c r="J24" s="60" t="s">
        <v>53</v>
      </c>
      <c r="K24" s="60" t="s">
        <v>54</v>
      </c>
      <c r="L24" s="60" t="s">
        <v>55</v>
      </c>
      <c r="M24" s="60" t="s">
        <v>56</v>
      </c>
      <c r="N24" s="60" t="s">
        <v>57</v>
      </c>
      <c r="O24" s="61" t="s">
        <v>0</v>
      </c>
      <c r="P24" s="62" t="s">
        <v>62</v>
      </c>
    </row>
    <row r="25" spans="1:16" ht="12.6" hidden="1" customHeight="1" x14ac:dyDescent="0.2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62"/>
      <c r="P25" s="62"/>
    </row>
    <row r="26" spans="1:16" ht="18.600000000000001" customHeight="1" thickBot="1" x14ac:dyDescent="0.25">
      <c r="A26" s="58" t="s">
        <v>1</v>
      </c>
      <c r="B26" s="58" t="s">
        <v>2</v>
      </c>
      <c r="C26" s="62">
        <v>4850</v>
      </c>
      <c r="D26" s="62">
        <v>20294</v>
      </c>
      <c r="E26" s="62">
        <v>22354</v>
      </c>
      <c r="F26" s="62">
        <v>29268</v>
      </c>
      <c r="G26" s="62">
        <v>32036</v>
      </c>
      <c r="H26" s="62">
        <v>35870</v>
      </c>
      <c r="I26" s="62">
        <v>2058</v>
      </c>
      <c r="J26" s="62">
        <v>8220</v>
      </c>
      <c r="K26" s="62">
        <v>0</v>
      </c>
      <c r="L26" s="62">
        <v>3765</v>
      </c>
      <c r="M26" s="62">
        <v>0</v>
      </c>
      <c r="N26" s="62">
        <v>0</v>
      </c>
      <c r="O26" s="62">
        <f>SUM(C26:N26)</f>
        <v>158715</v>
      </c>
      <c r="P26" s="62">
        <f>+O26/9</f>
        <v>17635</v>
      </c>
    </row>
    <row r="27" spans="1:16" s="2" customFormat="1" ht="13.15" hidden="1" customHeight="1" outlineLevel="1" x14ac:dyDescent="0.2">
      <c r="A27" s="58"/>
      <c r="B27" s="58" t="s">
        <v>23</v>
      </c>
      <c r="C27" s="62">
        <v>194000</v>
      </c>
      <c r="D27" s="62">
        <v>614616</v>
      </c>
      <c r="E27" s="62">
        <v>749120</v>
      </c>
      <c r="F27" s="62">
        <v>907040</v>
      </c>
      <c r="G27" s="62">
        <v>1010080</v>
      </c>
      <c r="H27" s="62">
        <v>945788</v>
      </c>
      <c r="I27" s="62">
        <v>61740</v>
      </c>
      <c r="J27" s="62">
        <v>180312</v>
      </c>
      <c r="K27" s="62"/>
      <c r="L27" s="62">
        <v>161100</v>
      </c>
      <c r="M27" s="62"/>
      <c r="N27" s="62"/>
      <c r="O27" s="62">
        <f>SUM(C27:N27)</f>
        <v>4823796</v>
      </c>
      <c r="P27" s="62">
        <f t="shared" ref="P27" si="30">+O27/9</f>
        <v>535977.33333333337</v>
      </c>
    </row>
    <row r="28" spans="1:16" ht="17.45" customHeight="1" collapsed="1" thickBot="1" x14ac:dyDescent="0.25">
      <c r="A28" s="58"/>
      <c r="B28" s="58" t="s">
        <v>3</v>
      </c>
      <c r="C28" s="62">
        <f>+C27/100</f>
        <v>1940</v>
      </c>
      <c r="D28" s="62">
        <f t="shared" ref="D28" si="31">+D27/100</f>
        <v>6146.16</v>
      </c>
      <c r="E28" s="62">
        <f t="shared" ref="E28" si="32">+E27/100</f>
        <v>7491.2</v>
      </c>
      <c r="F28" s="62">
        <f t="shared" ref="F28" si="33">+F27/100</f>
        <v>9070.4</v>
      </c>
      <c r="G28" s="62">
        <f t="shared" ref="G28" si="34">+G27/100</f>
        <v>10100.799999999999</v>
      </c>
      <c r="H28" s="62">
        <f t="shared" ref="H28" si="35">+H27/100</f>
        <v>9457.8799999999992</v>
      </c>
      <c r="I28" s="62">
        <f t="shared" ref="I28" si="36">+I27/100</f>
        <v>617.4</v>
      </c>
      <c r="J28" s="62">
        <f t="shared" ref="J28" si="37">+J27/100</f>
        <v>1803.12</v>
      </c>
      <c r="K28" s="62">
        <f t="shared" ref="K28" si="38">+K27/100</f>
        <v>0</v>
      </c>
      <c r="L28" s="62">
        <f t="shared" ref="L28" si="39">+L27/100</f>
        <v>1611</v>
      </c>
      <c r="M28" s="62">
        <f t="shared" ref="M28" si="40">+M27/100</f>
        <v>0</v>
      </c>
      <c r="N28" s="62">
        <f t="shared" ref="N28" si="41">+N27/100</f>
        <v>0</v>
      </c>
      <c r="O28" s="62">
        <f t="shared" ref="O28" si="42">+O27/100</f>
        <v>48237.96</v>
      </c>
      <c r="P28" s="62">
        <f>+O28/9</f>
        <v>5359.7733333333335</v>
      </c>
    </row>
    <row r="29" spans="1:16" ht="13.15" customHeight="1" x14ac:dyDescent="0.2">
      <c r="A29" s="65"/>
      <c r="B29" s="65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</row>
    <row r="30" spans="1:16" ht="13.15" customHeight="1" thickBot="1" x14ac:dyDescent="0.25">
      <c r="A30" s="63"/>
      <c r="B30" s="63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</row>
    <row r="31" spans="1:16" ht="16.899999999999999" customHeight="1" thickBot="1" x14ac:dyDescent="0.25">
      <c r="A31" s="58" t="s">
        <v>4</v>
      </c>
      <c r="B31" s="58" t="s">
        <v>2</v>
      </c>
      <c r="C31" s="62">
        <v>0</v>
      </c>
      <c r="D31" s="62">
        <v>13156</v>
      </c>
      <c r="E31" s="62">
        <v>10760</v>
      </c>
      <c r="F31" s="62">
        <v>7359</v>
      </c>
      <c r="G31" s="62">
        <v>6563</v>
      </c>
      <c r="H31" s="62">
        <v>1900</v>
      </c>
      <c r="I31" s="62">
        <v>7287</v>
      </c>
      <c r="J31" s="62">
        <v>3794</v>
      </c>
      <c r="K31" s="62">
        <v>3549</v>
      </c>
      <c r="L31" s="62">
        <v>3837</v>
      </c>
      <c r="M31" s="62">
        <v>3227</v>
      </c>
      <c r="N31" s="62">
        <v>0</v>
      </c>
      <c r="O31" s="62">
        <f>SUM(C31:N31)</f>
        <v>61432</v>
      </c>
      <c r="P31" s="62">
        <f>+O31/9</f>
        <v>6825.7777777777774</v>
      </c>
    </row>
    <row r="32" spans="1:16" ht="13.15" hidden="1" customHeight="1" outlineLevel="1" x14ac:dyDescent="0.2">
      <c r="A32" s="58"/>
      <c r="B32" s="58" t="s">
        <v>23</v>
      </c>
      <c r="C32" s="62"/>
      <c r="D32" s="62">
        <v>392130</v>
      </c>
      <c r="E32" s="62">
        <v>312850</v>
      </c>
      <c r="F32" s="62">
        <v>239255</v>
      </c>
      <c r="G32" s="62">
        <v>177958</v>
      </c>
      <c r="H32" s="62">
        <v>52010</v>
      </c>
      <c r="I32" s="62">
        <v>231480</v>
      </c>
      <c r="J32" s="62">
        <v>113440</v>
      </c>
      <c r="K32" s="62">
        <v>125489</v>
      </c>
      <c r="L32" s="62">
        <v>112686</v>
      </c>
      <c r="M32" s="62">
        <v>92183</v>
      </c>
      <c r="N32" s="62"/>
      <c r="O32" s="62">
        <f>SUM(C32:N32)</f>
        <v>1849481</v>
      </c>
      <c r="P32" s="62">
        <f t="shared" ref="P32" si="43">+O32/9</f>
        <v>205497.88888888888</v>
      </c>
    </row>
    <row r="33" spans="1:16" ht="16.899999999999999" customHeight="1" collapsed="1" thickBot="1" x14ac:dyDescent="0.25">
      <c r="A33" s="58"/>
      <c r="B33" s="58" t="s">
        <v>3</v>
      </c>
      <c r="C33" s="62">
        <f>+C32/100</f>
        <v>0</v>
      </c>
      <c r="D33" s="62">
        <f t="shared" ref="D33" si="44">+D32/100</f>
        <v>3921.3</v>
      </c>
      <c r="E33" s="62">
        <f t="shared" ref="E33" si="45">+E32/100</f>
        <v>3128.5</v>
      </c>
      <c r="F33" s="62">
        <f t="shared" ref="F33" si="46">+F32/100</f>
        <v>2392.5500000000002</v>
      </c>
      <c r="G33" s="62">
        <f t="shared" ref="G33" si="47">+G32/100</f>
        <v>1779.58</v>
      </c>
      <c r="H33" s="62">
        <f t="shared" ref="H33" si="48">+H32/100</f>
        <v>520.1</v>
      </c>
      <c r="I33" s="62">
        <f t="shared" ref="I33" si="49">+I32/100</f>
        <v>2314.8000000000002</v>
      </c>
      <c r="J33" s="62">
        <f t="shared" ref="J33" si="50">+J32/100</f>
        <v>1134.4000000000001</v>
      </c>
      <c r="K33" s="62">
        <f t="shared" ref="K33" si="51">+K32/100</f>
        <v>1254.8900000000001</v>
      </c>
      <c r="L33" s="62">
        <f t="shared" ref="L33" si="52">+L32/100</f>
        <v>1126.8599999999999</v>
      </c>
      <c r="M33" s="62">
        <f t="shared" ref="M33" si="53">+M32/100</f>
        <v>921.83</v>
      </c>
      <c r="N33" s="62">
        <f t="shared" ref="N33" si="54">+N32/100</f>
        <v>0</v>
      </c>
      <c r="O33" s="62">
        <f t="shared" ref="O33" si="55">+O32/100</f>
        <v>18494.810000000001</v>
      </c>
      <c r="P33" s="62">
        <f>+O33/9</f>
        <v>2054.9788888888888</v>
      </c>
    </row>
    <row r="34" spans="1:16" ht="13.15" customHeight="1" x14ac:dyDescent="0.2">
      <c r="A34" s="65"/>
      <c r="B34" s="65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</row>
    <row r="35" spans="1:16" ht="13.15" customHeight="1" thickBot="1" x14ac:dyDescent="0.25">
      <c r="A35" s="63"/>
      <c r="B35" s="63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</row>
    <row r="36" spans="1:16" ht="16.899999999999999" customHeight="1" thickBot="1" x14ac:dyDescent="0.25">
      <c r="A36" s="58" t="s">
        <v>5</v>
      </c>
      <c r="B36" s="58" t="s">
        <v>2</v>
      </c>
      <c r="C36" s="62">
        <v>0</v>
      </c>
      <c r="D36" s="62">
        <v>21046</v>
      </c>
      <c r="E36" s="62">
        <v>45677</v>
      </c>
      <c r="F36" s="62">
        <v>41772</v>
      </c>
      <c r="G36" s="62">
        <v>28236</v>
      </c>
      <c r="H36" s="62">
        <v>18996</v>
      </c>
      <c r="I36" s="62">
        <v>2800</v>
      </c>
      <c r="J36" s="62">
        <v>1848</v>
      </c>
      <c r="K36" s="62">
        <v>13510</v>
      </c>
      <c r="L36" s="62">
        <v>0</v>
      </c>
      <c r="M36" s="62">
        <v>0</v>
      </c>
      <c r="N36" s="62">
        <v>0</v>
      </c>
      <c r="O36" s="62">
        <f>SUM(C36:N36)</f>
        <v>173885</v>
      </c>
      <c r="P36" s="62">
        <f>+O36/9</f>
        <v>19320.555555555555</v>
      </c>
    </row>
    <row r="37" spans="1:16" ht="13.15" hidden="1" customHeight="1" outlineLevel="1" x14ac:dyDescent="0.2">
      <c r="A37" s="58"/>
      <c r="B37" s="58" t="s">
        <v>23</v>
      </c>
      <c r="C37" s="62"/>
      <c r="D37" s="62">
        <v>803488</v>
      </c>
      <c r="E37" s="62">
        <v>1824344</v>
      </c>
      <c r="F37" s="62">
        <v>1524400</v>
      </c>
      <c r="G37" s="62">
        <v>1094672</v>
      </c>
      <c r="H37" s="62">
        <v>740840</v>
      </c>
      <c r="I37" s="62">
        <v>75600</v>
      </c>
      <c r="J37" s="62">
        <v>73920</v>
      </c>
      <c r="K37" s="62">
        <v>187908</v>
      </c>
      <c r="L37" s="62"/>
      <c r="M37" s="62"/>
      <c r="N37" s="62"/>
      <c r="O37" s="62">
        <f>SUM(C37:N37)</f>
        <v>6325172</v>
      </c>
      <c r="P37" s="62">
        <f t="shared" ref="P37" si="56">+O37/9</f>
        <v>702796.88888888888</v>
      </c>
    </row>
    <row r="38" spans="1:16" ht="18.600000000000001" customHeight="1" collapsed="1" thickBot="1" x14ac:dyDescent="0.25">
      <c r="A38" s="58"/>
      <c r="B38" s="58" t="s">
        <v>3</v>
      </c>
      <c r="C38" s="62">
        <f>+C37/100</f>
        <v>0</v>
      </c>
      <c r="D38" s="62">
        <f t="shared" ref="D38" si="57">+D37/100</f>
        <v>8034.88</v>
      </c>
      <c r="E38" s="62">
        <f t="shared" ref="E38" si="58">+E37/100</f>
        <v>18243.439999999999</v>
      </c>
      <c r="F38" s="62">
        <f t="shared" ref="F38" si="59">+F37/100</f>
        <v>15244</v>
      </c>
      <c r="G38" s="62">
        <f t="shared" ref="G38" si="60">+G37/100</f>
        <v>10946.72</v>
      </c>
      <c r="H38" s="62">
        <f t="shared" ref="H38" si="61">+H37/100</f>
        <v>7408.4</v>
      </c>
      <c r="I38" s="62">
        <f t="shared" ref="I38" si="62">+I37/100</f>
        <v>756</v>
      </c>
      <c r="J38" s="62">
        <f t="shared" ref="J38" si="63">+J37/100</f>
        <v>739.2</v>
      </c>
      <c r="K38" s="62">
        <f t="shared" ref="K38" si="64">+K37/100</f>
        <v>1879.08</v>
      </c>
      <c r="L38" s="62">
        <f t="shared" ref="L38" si="65">+L37/100</f>
        <v>0</v>
      </c>
      <c r="M38" s="62">
        <f t="shared" ref="M38" si="66">+M37/100</f>
        <v>0</v>
      </c>
      <c r="N38" s="62">
        <f t="shared" ref="N38" si="67">+N37/100</f>
        <v>0</v>
      </c>
      <c r="O38" s="62">
        <f t="shared" ref="O38" si="68">+O37/100</f>
        <v>63251.72</v>
      </c>
      <c r="P38" s="62">
        <f>+O38/9</f>
        <v>7027.9688888888886</v>
      </c>
    </row>
    <row r="39" spans="1:16" s="4" customFormat="1" ht="49.9" customHeight="1" thickBot="1" x14ac:dyDescent="0.25">
      <c r="A39" s="82"/>
      <c r="B39" s="82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5"/>
    </row>
    <row r="40" spans="1:16" s="4" customFormat="1" ht="19.899999999999999" customHeight="1" thickBot="1" x14ac:dyDescent="0.25">
      <c r="A40" s="67" t="s">
        <v>58</v>
      </c>
      <c r="B40" s="58" t="s">
        <v>2</v>
      </c>
      <c r="C40" s="62">
        <f t="shared" ref="C40:N40" si="69">+C8+C13+C18</f>
        <v>950</v>
      </c>
      <c r="D40" s="62">
        <f t="shared" si="69"/>
        <v>29728</v>
      </c>
      <c r="E40" s="62">
        <f t="shared" si="69"/>
        <v>35379</v>
      </c>
      <c r="F40" s="62">
        <f t="shared" si="69"/>
        <v>40628</v>
      </c>
      <c r="G40" s="62">
        <f t="shared" si="69"/>
        <v>26437</v>
      </c>
      <c r="H40" s="62">
        <f t="shared" si="69"/>
        <v>19320</v>
      </c>
      <c r="I40" s="62">
        <f t="shared" si="69"/>
        <v>9155</v>
      </c>
      <c r="J40" s="62">
        <f t="shared" si="69"/>
        <v>8271</v>
      </c>
      <c r="K40" s="62">
        <f t="shared" si="69"/>
        <v>10902</v>
      </c>
      <c r="L40" s="62">
        <f t="shared" si="69"/>
        <v>5975</v>
      </c>
      <c r="M40" s="62">
        <f t="shared" si="69"/>
        <v>3670</v>
      </c>
      <c r="N40" s="62">
        <f t="shared" si="69"/>
        <v>0</v>
      </c>
      <c r="O40" s="62">
        <f>SUM(C40:N40)</f>
        <v>190415</v>
      </c>
      <c r="P40" s="62">
        <f t="shared" ref="P40:P44" si="70">+O40/9</f>
        <v>21157.222222222223</v>
      </c>
    </row>
    <row r="41" spans="1:16" ht="17.45" customHeight="1" thickBot="1" x14ac:dyDescent="0.25">
      <c r="A41" s="58" t="s">
        <v>59</v>
      </c>
      <c r="B41" s="58" t="s">
        <v>2</v>
      </c>
      <c r="C41" s="62">
        <f>+C26+C31+C36</f>
        <v>4850</v>
      </c>
      <c r="D41" s="62">
        <f t="shared" ref="D41:N41" si="71">+D26+D31+D36</f>
        <v>54496</v>
      </c>
      <c r="E41" s="62">
        <f t="shared" si="71"/>
        <v>78791</v>
      </c>
      <c r="F41" s="62">
        <f t="shared" si="71"/>
        <v>78399</v>
      </c>
      <c r="G41" s="62">
        <f t="shared" si="71"/>
        <v>66835</v>
      </c>
      <c r="H41" s="62">
        <f t="shared" si="71"/>
        <v>56766</v>
      </c>
      <c r="I41" s="62">
        <f t="shared" si="71"/>
        <v>12145</v>
      </c>
      <c r="J41" s="62">
        <f t="shared" si="71"/>
        <v>13862</v>
      </c>
      <c r="K41" s="62">
        <f t="shared" si="71"/>
        <v>17059</v>
      </c>
      <c r="L41" s="62">
        <f t="shared" si="71"/>
        <v>7602</v>
      </c>
      <c r="M41" s="62">
        <f t="shared" si="71"/>
        <v>3227</v>
      </c>
      <c r="N41" s="62">
        <f t="shared" si="71"/>
        <v>0</v>
      </c>
      <c r="O41" s="62">
        <f>SUM(C41:N41)</f>
        <v>394032</v>
      </c>
      <c r="P41" s="62">
        <f t="shared" si="70"/>
        <v>43781.333333333336</v>
      </c>
    </row>
    <row r="42" spans="1:16" ht="21.6" customHeight="1" thickBot="1" x14ac:dyDescent="0.25">
      <c r="A42" s="68"/>
      <c r="B42" s="58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</row>
    <row r="43" spans="1:16" s="4" customFormat="1" ht="15.6" customHeight="1" thickBot="1" x14ac:dyDescent="0.25">
      <c r="A43" s="67" t="s">
        <v>58</v>
      </c>
      <c r="B43" s="67" t="s">
        <v>23</v>
      </c>
      <c r="C43" s="69">
        <f t="shared" ref="C43:N43" si="72">+C9+C14+C19</f>
        <v>38000</v>
      </c>
      <c r="D43" s="69">
        <f t="shared" si="72"/>
        <v>946369</v>
      </c>
      <c r="E43" s="69">
        <f t="shared" si="72"/>
        <v>1263674</v>
      </c>
      <c r="F43" s="69">
        <f t="shared" si="72"/>
        <v>1350261</v>
      </c>
      <c r="G43" s="69">
        <f t="shared" si="72"/>
        <v>900789</v>
      </c>
      <c r="H43" s="69">
        <f t="shared" si="72"/>
        <v>585240</v>
      </c>
      <c r="I43" s="69">
        <f t="shared" si="72"/>
        <v>264065</v>
      </c>
      <c r="J43" s="69">
        <f t="shared" si="72"/>
        <v>230811</v>
      </c>
      <c r="K43" s="69">
        <f t="shared" si="72"/>
        <v>280451</v>
      </c>
      <c r="L43" s="69">
        <f t="shared" si="72"/>
        <v>196032</v>
      </c>
      <c r="M43" s="69">
        <f t="shared" si="72"/>
        <v>104122</v>
      </c>
      <c r="N43" s="69">
        <f t="shared" si="72"/>
        <v>0</v>
      </c>
      <c r="O43" s="62">
        <f>SUM(C43:N43)</f>
        <v>6159814</v>
      </c>
      <c r="P43" s="62">
        <f t="shared" si="70"/>
        <v>684423.77777777775</v>
      </c>
    </row>
    <row r="44" spans="1:16" s="4" customFormat="1" ht="16.899999999999999" customHeight="1" thickBot="1" x14ac:dyDescent="0.25">
      <c r="A44" s="58" t="s">
        <v>59</v>
      </c>
      <c r="B44" s="67" t="s">
        <v>23</v>
      </c>
      <c r="C44" s="69">
        <f>+C27+C32+C37</f>
        <v>194000</v>
      </c>
      <c r="D44" s="69">
        <f t="shared" ref="D44:N44" si="73">+D27+D32+D37</f>
        <v>1810234</v>
      </c>
      <c r="E44" s="69">
        <f t="shared" si="73"/>
        <v>2886314</v>
      </c>
      <c r="F44" s="69">
        <f t="shared" si="73"/>
        <v>2670695</v>
      </c>
      <c r="G44" s="69">
        <f t="shared" si="73"/>
        <v>2282710</v>
      </c>
      <c r="H44" s="69">
        <f t="shared" si="73"/>
        <v>1738638</v>
      </c>
      <c r="I44" s="69">
        <f t="shared" si="73"/>
        <v>368820</v>
      </c>
      <c r="J44" s="69">
        <f t="shared" si="73"/>
        <v>367672</v>
      </c>
      <c r="K44" s="69">
        <f t="shared" si="73"/>
        <v>313397</v>
      </c>
      <c r="L44" s="69">
        <f t="shared" si="73"/>
        <v>273786</v>
      </c>
      <c r="M44" s="69">
        <f t="shared" si="73"/>
        <v>92183</v>
      </c>
      <c r="N44" s="69">
        <f t="shared" si="73"/>
        <v>0</v>
      </c>
      <c r="O44" s="62">
        <f>SUM(C44:N44)</f>
        <v>12998449</v>
      </c>
      <c r="P44" s="62">
        <f t="shared" si="70"/>
        <v>1444272.111111111</v>
      </c>
    </row>
    <row r="45" spans="1:16" ht="13.15" customHeight="1" x14ac:dyDescent="0.2">
      <c r="C45" s="2"/>
      <c r="D45" s="2"/>
      <c r="E45" s="2"/>
      <c r="F45" s="2"/>
      <c r="G45" s="2"/>
      <c r="H45" s="2"/>
      <c r="I45" s="2"/>
      <c r="J45" s="2"/>
      <c r="K45" s="2"/>
      <c r="L45" s="2"/>
    </row>
  </sheetData>
  <mergeCells count="1">
    <mergeCell ref="A39:B39"/>
  </mergeCells>
  <printOptions horizontalCentered="1"/>
  <pageMargins left="0.25" right="0.25" top="0.17" bottom="0.17" header="0.17" footer="0.17"/>
  <pageSetup paperSize="5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abSelected="1" view="pageBreakPreview" zoomScale="60" zoomScaleNormal="93" workbookViewId="0">
      <selection activeCell="T49" sqref="T49"/>
    </sheetView>
  </sheetViews>
  <sheetFormatPr defaultColWidth="8.7109375" defaultRowHeight="12.75" outlineLevelRow="1" x14ac:dyDescent="0.2"/>
  <cols>
    <col min="1" max="1" width="20.7109375" style="1" customWidth="1"/>
    <col min="2" max="2" width="10.140625" style="1" customWidth="1"/>
    <col min="3" max="3" width="9.7109375" style="1" customWidth="1"/>
    <col min="4" max="4" width="9.28515625" style="1" customWidth="1"/>
    <col min="5" max="5" width="13.28515625" style="1" bestFit="1" customWidth="1"/>
    <col min="6" max="6" width="13.7109375" style="1" customWidth="1"/>
    <col min="7" max="7" width="13.28515625" style="1" customWidth="1"/>
    <col min="8" max="9" width="13.28515625" style="1" bestFit="1" customWidth="1"/>
    <col min="10" max="10" width="13.42578125" style="1" customWidth="1"/>
    <col min="11" max="11" width="13.28515625" style="1" bestFit="1" customWidth="1"/>
    <col min="12" max="12" width="13.85546875" style="1" bestFit="1" customWidth="1"/>
    <col min="13" max="13" width="12.7109375" style="1" customWidth="1"/>
    <col min="14" max="14" width="9.5703125" style="1" bestFit="1" customWidth="1"/>
    <col min="15" max="15" width="13.7109375" style="2" customWidth="1"/>
    <col min="16" max="16" width="15.7109375" style="2" customWidth="1"/>
    <col min="17" max="16384" width="8.7109375" style="1"/>
  </cols>
  <sheetData>
    <row r="1" spans="1:16" ht="30" customHeight="1" thickBot="1" x14ac:dyDescent="0.25">
      <c r="A1" s="55" t="s">
        <v>63</v>
      </c>
      <c r="B1" s="56"/>
      <c r="C1" s="56"/>
      <c r="D1" s="56"/>
      <c r="E1" s="56"/>
      <c r="F1" s="57"/>
    </row>
    <row r="2" spans="1:16" ht="9.6" customHeight="1" x14ac:dyDescent="0.2"/>
    <row r="3" spans="1:16" ht="18" customHeight="1" x14ac:dyDescent="0.2">
      <c r="A3" s="1" t="s">
        <v>24</v>
      </c>
    </row>
    <row r="4" spans="1:16" ht="30" customHeight="1" x14ac:dyDescent="0.2">
      <c r="A4" s="1" t="s">
        <v>64</v>
      </c>
    </row>
    <row r="5" spans="1:16" ht="15" customHeight="1" thickBot="1" x14ac:dyDescent="0.25"/>
    <row r="6" spans="1:16" s="3" customFormat="1" ht="13.5" thickBot="1" x14ac:dyDescent="0.25">
      <c r="A6" s="59" t="s">
        <v>61</v>
      </c>
      <c r="B6" s="59"/>
      <c r="C6" s="60" t="s">
        <v>49</v>
      </c>
      <c r="D6" s="60" t="s">
        <v>50</v>
      </c>
      <c r="E6" s="60" t="s">
        <v>51</v>
      </c>
      <c r="F6" s="60" t="s">
        <v>35</v>
      </c>
      <c r="G6" s="60" t="s">
        <v>36</v>
      </c>
      <c r="H6" s="60" t="s">
        <v>34</v>
      </c>
      <c r="I6" s="60" t="s">
        <v>52</v>
      </c>
      <c r="J6" s="60" t="s">
        <v>53</v>
      </c>
      <c r="K6" s="60" t="s">
        <v>54</v>
      </c>
      <c r="L6" s="60" t="s">
        <v>55</v>
      </c>
      <c r="M6" s="60" t="s">
        <v>56</v>
      </c>
      <c r="N6" s="60" t="s">
        <v>57</v>
      </c>
      <c r="O6" s="61" t="s">
        <v>0</v>
      </c>
      <c r="P6" s="62" t="s">
        <v>62</v>
      </c>
    </row>
    <row r="7" spans="1:16" ht="23.45" customHeight="1" thickBot="1" x14ac:dyDescent="0.25">
      <c r="A7" s="58" t="s">
        <v>1</v>
      </c>
      <c r="B7" s="74" t="s">
        <v>2</v>
      </c>
      <c r="C7" s="62">
        <v>0</v>
      </c>
      <c r="D7" s="62">
        <v>0</v>
      </c>
      <c r="E7" s="62">
        <v>7210</v>
      </c>
      <c r="F7" s="62">
        <v>7178</v>
      </c>
      <c r="G7" s="62">
        <v>7316</v>
      </c>
      <c r="H7" s="62">
        <v>7885</v>
      </c>
      <c r="I7" s="62">
        <v>8805</v>
      </c>
      <c r="J7" s="62">
        <v>8871</v>
      </c>
      <c r="K7" s="62">
        <v>8414</v>
      </c>
      <c r="L7" s="62">
        <v>5348</v>
      </c>
      <c r="M7" s="62">
        <v>6670</v>
      </c>
      <c r="N7" s="62">
        <v>0</v>
      </c>
      <c r="O7" s="62">
        <f>SUM(C7:N7)</f>
        <v>67697</v>
      </c>
      <c r="P7" s="62">
        <f>+O7/9</f>
        <v>7521.8888888888887</v>
      </c>
    </row>
    <row r="8" spans="1:16" ht="13.5" hidden="1" outlineLevel="1" thickBot="1" x14ac:dyDescent="0.25">
      <c r="A8" s="58"/>
      <c r="B8" s="74" t="s">
        <v>23</v>
      </c>
      <c r="C8" s="62"/>
      <c r="D8" s="62"/>
      <c r="E8" s="62">
        <v>209317</v>
      </c>
      <c r="F8" s="62">
        <v>216991</v>
      </c>
      <c r="G8" s="62">
        <v>236232</v>
      </c>
      <c r="H8" s="62">
        <v>250046</v>
      </c>
      <c r="I8" s="62">
        <v>253875</v>
      </c>
      <c r="J8" s="62">
        <v>262886</v>
      </c>
      <c r="K8" s="62">
        <v>245143</v>
      </c>
      <c r="L8" s="62">
        <v>157654</v>
      </c>
      <c r="M8" s="62">
        <v>212688</v>
      </c>
      <c r="N8" s="62"/>
      <c r="O8" s="62">
        <f>SUM(C8:N8)</f>
        <v>2044832</v>
      </c>
      <c r="P8" s="62">
        <f t="shared" ref="P8" si="0">+O8/9</f>
        <v>227203.55555555556</v>
      </c>
    </row>
    <row r="9" spans="1:16" ht="23.45" customHeight="1" collapsed="1" thickBot="1" x14ac:dyDescent="0.25">
      <c r="A9" s="58"/>
      <c r="B9" s="74" t="s">
        <v>3</v>
      </c>
      <c r="C9" s="62">
        <f>+C8/100</f>
        <v>0</v>
      </c>
      <c r="D9" s="62">
        <f t="shared" ref="D9:N9" si="1">+D8/100</f>
        <v>0</v>
      </c>
      <c r="E9" s="62">
        <f t="shared" si="1"/>
        <v>2093.17</v>
      </c>
      <c r="F9" s="62">
        <f t="shared" si="1"/>
        <v>2169.91</v>
      </c>
      <c r="G9" s="62">
        <f t="shared" si="1"/>
        <v>2362.3200000000002</v>
      </c>
      <c r="H9" s="62">
        <f t="shared" si="1"/>
        <v>2500.46</v>
      </c>
      <c r="I9" s="62">
        <f t="shared" si="1"/>
        <v>2538.75</v>
      </c>
      <c r="J9" s="62">
        <f t="shared" si="1"/>
        <v>2628.86</v>
      </c>
      <c r="K9" s="62">
        <f t="shared" si="1"/>
        <v>2451.4299999999998</v>
      </c>
      <c r="L9" s="62">
        <f t="shared" si="1"/>
        <v>1576.54</v>
      </c>
      <c r="M9" s="62">
        <f t="shared" si="1"/>
        <v>2126.88</v>
      </c>
      <c r="N9" s="62">
        <f t="shared" si="1"/>
        <v>0</v>
      </c>
      <c r="O9" s="62">
        <f>SUM(C9:N9)</f>
        <v>20448.320000000003</v>
      </c>
      <c r="P9" s="62">
        <f>+O9/9</f>
        <v>2272.0355555555561</v>
      </c>
    </row>
    <row r="10" spans="1:16" x14ac:dyDescent="0.2">
      <c r="A10" s="65"/>
      <c r="B10" s="75"/>
      <c r="C10" s="71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13.5" thickBot="1" x14ac:dyDescent="0.25">
      <c r="A11" s="63"/>
      <c r="B11" s="76"/>
      <c r="C11" s="63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</row>
    <row r="12" spans="1:16" ht="13.5" thickBot="1" x14ac:dyDescent="0.25">
      <c r="A12" s="58" t="s">
        <v>4</v>
      </c>
      <c r="B12" s="74" t="s">
        <v>2</v>
      </c>
      <c r="C12" s="62">
        <v>0</v>
      </c>
      <c r="D12" s="62">
        <v>0</v>
      </c>
      <c r="E12" s="62">
        <v>7269</v>
      </c>
      <c r="F12" s="62">
        <v>5319</v>
      </c>
      <c r="G12" s="62">
        <v>2135</v>
      </c>
      <c r="H12" s="62">
        <v>4297</v>
      </c>
      <c r="I12" s="62">
        <v>5589</v>
      </c>
      <c r="J12" s="62">
        <v>6343</v>
      </c>
      <c r="K12" s="62">
        <v>4993</v>
      </c>
      <c r="L12" s="62">
        <v>7033</v>
      </c>
      <c r="M12" s="62">
        <v>6199</v>
      </c>
      <c r="N12" s="62">
        <v>0</v>
      </c>
      <c r="O12" s="62">
        <f t="shared" ref="O12:O13" si="2">SUM(C12:N12)</f>
        <v>49177</v>
      </c>
      <c r="P12" s="62">
        <f t="shared" ref="P12:P13" si="3">+O12/9</f>
        <v>5464.1111111111113</v>
      </c>
    </row>
    <row r="13" spans="1:16" ht="13.5" hidden="1" outlineLevel="1" thickBot="1" x14ac:dyDescent="0.25">
      <c r="A13" s="58"/>
      <c r="B13" s="74" t="s">
        <v>23</v>
      </c>
      <c r="C13" s="62"/>
      <c r="D13" s="62"/>
      <c r="E13" s="62">
        <v>208979</v>
      </c>
      <c r="F13" s="62">
        <v>139799</v>
      </c>
      <c r="G13" s="62">
        <v>72970</v>
      </c>
      <c r="H13" s="62">
        <v>130379</v>
      </c>
      <c r="I13" s="62">
        <v>144402</v>
      </c>
      <c r="J13" s="62">
        <v>184362</v>
      </c>
      <c r="K13" s="62">
        <v>149197</v>
      </c>
      <c r="L13" s="62">
        <v>184467</v>
      </c>
      <c r="M13" s="62">
        <v>180430</v>
      </c>
      <c r="N13" s="62"/>
      <c r="O13" s="62">
        <f t="shared" si="2"/>
        <v>1394985</v>
      </c>
      <c r="P13" s="62">
        <f t="shared" si="3"/>
        <v>154998.33333333334</v>
      </c>
    </row>
    <row r="14" spans="1:16" ht="18.600000000000001" customHeight="1" collapsed="1" thickBot="1" x14ac:dyDescent="0.25">
      <c r="A14" s="58"/>
      <c r="B14" s="74" t="s">
        <v>3</v>
      </c>
      <c r="C14" s="62">
        <f>+C13/100</f>
        <v>0</v>
      </c>
      <c r="D14" s="62">
        <f t="shared" ref="D14" si="4">+D13/100</f>
        <v>0</v>
      </c>
      <c r="E14" s="62">
        <f t="shared" ref="E14" si="5">+E13/100</f>
        <v>2089.79</v>
      </c>
      <c r="F14" s="62">
        <f t="shared" ref="F14" si="6">+F13/100</f>
        <v>1397.99</v>
      </c>
      <c r="G14" s="62">
        <f t="shared" ref="G14" si="7">+G13/100</f>
        <v>729.7</v>
      </c>
      <c r="H14" s="62">
        <f t="shared" ref="H14" si="8">+H13/100</f>
        <v>1303.79</v>
      </c>
      <c r="I14" s="62">
        <f t="shared" ref="I14" si="9">+I13/100</f>
        <v>1444.02</v>
      </c>
      <c r="J14" s="62">
        <f t="shared" ref="J14" si="10">+J13/100</f>
        <v>1843.62</v>
      </c>
      <c r="K14" s="62">
        <f t="shared" ref="K14" si="11">+K13/100</f>
        <v>1491.97</v>
      </c>
      <c r="L14" s="62">
        <f t="shared" ref="L14" si="12">+L13/100</f>
        <v>1844.67</v>
      </c>
      <c r="M14" s="62">
        <f t="shared" ref="M14" si="13">+M13/100</f>
        <v>1804.3</v>
      </c>
      <c r="N14" s="62">
        <f t="shared" ref="N14" si="14">+N13/100</f>
        <v>0</v>
      </c>
      <c r="O14" s="62">
        <f>SUM(C14:N14)</f>
        <v>13949.849999999999</v>
      </c>
      <c r="P14" s="62">
        <f>+O14/9</f>
        <v>1549.9833333333331</v>
      </c>
    </row>
    <row r="15" spans="1:16" ht="9.4" customHeight="1" x14ac:dyDescent="0.2">
      <c r="A15" s="65"/>
      <c r="B15" s="75"/>
      <c r="C15" s="65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</row>
    <row r="16" spans="1:16" ht="13.5" thickBot="1" x14ac:dyDescent="0.25">
      <c r="A16" s="63"/>
      <c r="B16" s="76"/>
      <c r="C16" s="63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</row>
    <row r="17" spans="1:16" ht="13.5" thickBot="1" x14ac:dyDescent="0.25">
      <c r="A17" s="58" t="s">
        <v>5</v>
      </c>
      <c r="B17" s="74" t="s">
        <v>2</v>
      </c>
      <c r="C17" s="62">
        <v>0</v>
      </c>
      <c r="D17" s="62">
        <v>0</v>
      </c>
      <c r="E17" s="62">
        <v>5700</v>
      </c>
      <c r="F17" s="62">
        <v>6543</v>
      </c>
      <c r="G17" s="62">
        <v>11706</v>
      </c>
      <c r="H17" s="62">
        <v>9396</v>
      </c>
      <c r="I17" s="62">
        <v>7151</v>
      </c>
      <c r="J17" s="62">
        <v>5498</v>
      </c>
      <c r="K17" s="62">
        <v>6350</v>
      </c>
      <c r="L17" s="62">
        <v>7461</v>
      </c>
      <c r="M17" s="62">
        <v>9110</v>
      </c>
      <c r="N17" s="62">
        <v>0</v>
      </c>
      <c r="O17" s="62">
        <f t="shared" ref="O17:O18" si="15">SUM(C17:N17)</f>
        <v>68915</v>
      </c>
      <c r="P17" s="62">
        <f t="shared" ref="P17:P18" si="16">+O17/9</f>
        <v>7657.2222222222226</v>
      </c>
    </row>
    <row r="18" spans="1:16" ht="13.5" hidden="1" outlineLevel="1" thickBot="1" x14ac:dyDescent="0.25">
      <c r="A18" s="58"/>
      <c r="B18" s="74" t="s">
        <v>23</v>
      </c>
      <c r="C18" s="62"/>
      <c r="D18" s="62"/>
      <c r="E18" s="62">
        <v>223709</v>
      </c>
      <c r="F18" s="62">
        <v>237486</v>
      </c>
      <c r="G18" s="62">
        <v>459869</v>
      </c>
      <c r="H18" s="62">
        <v>352108</v>
      </c>
      <c r="I18" s="62">
        <v>268481</v>
      </c>
      <c r="J18" s="62">
        <v>206049</v>
      </c>
      <c r="K18" s="62">
        <v>245574</v>
      </c>
      <c r="L18" s="62">
        <v>255450</v>
      </c>
      <c r="M18" s="62">
        <v>317745</v>
      </c>
      <c r="N18" s="62"/>
      <c r="O18" s="62">
        <f t="shared" si="15"/>
        <v>2566471</v>
      </c>
      <c r="P18" s="62">
        <f t="shared" si="16"/>
        <v>285163.44444444444</v>
      </c>
    </row>
    <row r="19" spans="1:16" ht="17.45" customHeight="1" collapsed="1" thickBot="1" x14ac:dyDescent="0.25">
      <c r="A19" s="58"/>
      <c r="B19" s="74" t="s">
        <v>3</v>
      </c>
      <c r="C19" s="62">
        <f>+C18/100</f>
        <v>0</v>
      </c>
      <c r="D19" s="62">
        <f t="shared" ref="D19" si="17">+D18/100</f>
        <v>0</v>
      </c>
      <c r="E19" s="62">
        <f t="shared" ref="E19" si="18">+E18/100</f>
        <v>2237.09</v>
      </c>
      <c r="F19" s="62">
        <f t="shared" ref="F19" si="19">+F18/100</f>
        <v>2374.86</v>
      </c>
      <c r="G19" s="62">
        <f t="shared" ref="G19" si="20">+G18/100</f>
        <v>4598.6899999999996</v>
      </c>
      <c r="H19" s="62">
        <f t="shared" ref="H19" si="21">+H18/100</f>
        <v>3521.08</v>
      </c>
      <c r="I19" s="62">
        <f t="shared" ref="I19" si="22">+I18/100</f>
        <v>2684.81</v>
      </c>
      <c r="J19" s="62">
        <f t="shared" ref="J19" si="23">+J18/100</f>
        <v>2060.4899999999998</v>
      </c>
      <c r="K19" s="62">
        <f t="shared" ref="K19" si="24">+K18/100</f>
        <v>2455.7399999999998</v>
      </c>
      <c r="L19" s="62">
        <f t="shared" ref="L19" si="25">+L18/100</f>
        <v>2554.5</v>
      </c>
      <c r="M19" s="62">
        <f t="shared" ref="M19" si="26">+M18/100</f>
        <v>3177.45</v>
      </c>
      <c r="N19" s="62">
        <f t="shared" ref="N19" si="27">+N18/100</f>
        <v>0</v>
      </c>
      <c r="O19" s="62">
        <f>SUM(C19:N19)</f>
        <v>25664.709999999995</v>
      </c>
      <c r="P19" s="62">
        <f>+O19/9</f>
        <v>2851.6344444444439</v>
      </c>
    </row>
    <row r="20" spans="1:16" ht="35.450000000000003" customHeight="1" x14ac:dyDescent="0.2"/>
    <row r="21" spans="1:16" ht="19.899999999999999" customHeight="1" x14ac:dyDescent="0.2">
      <c r="A21" s="1" t="s">
        <v>65</v>
      </c>
    </row>
    <row r="22" spans="1:16" ht="13.5" thickBot="1" x14ac:dyDescent="0.25"/>
    <row r="23" spans="1:16" s="3" customFormat="1" ht="13.5" thickBot="1" x14ac:dyDescent="0.25">
      <c r="A23" s="59" t="s">
        <v>61</v>
      </c>
      <c r="B23" s="59"/>
      <c r="C23" s="60" t="s">
        <v>49</v>
      </c>
      <c r="D23" s="60" t="s">
        <v>50</v>
      </c>
      <c r="E23" s="60" t="s">
        <v>51</v>
      </c>
      <c r="F23" s="60" t="s">
        <v>35</v>
      </c>
      <c r="G23" s="60" t="s">
        <v>36</v>
      </c>
      <c r="H23" s="60" t="s">
        <v>34</v>
      </c>
      <c r="I23" s="60" t="s">
        <v>52</v>
      </c>
      <c r="J23" s="60" t="s">
        <v>53</v>
      </c>
      <c r="K23" s="60" t="s">
        <v>54</v>
      </c>
      <c r="L23" s="60" t="s">
        <v>55</v>
      </c>
      <c r="M23" s="60" t="s">
        <v>56</v>
      </c>
      <c r="N23" s="60" t="s">
        <v>57</v>
      </c>
      <c r="O23" s="61" t="s">
        <v>0</v>
      </c>
      <c r="P23" s="62" t="s">
        <v>62</v>
      </c>
    </row>
    <row r="24" spans="1:16" ht="24.6" customHeight="1" thickBot="1" x14ac:dyDescent="0.25">
      <c r="A24" s="58" t="s">
        <v>1</v>
      </c>
      <c r="B24" s="74" t="s">
        <v>2</v>
      </c>
      <c r="C24" s="62">
        <v>0</v>
      </c>
      <c r="D24" s="62">
        <v>0</v>
      </c>
      <c r="E24" s="62">
        <v>15505</v>
      </c>
      <c r="F24" s="62">
        <v>16114</v>
      </c>
      <c r="G24" s="62">
        <v>15739</v>
      </c>
      <c r="H24" s="62">
        <v>15696</v>
      </c>
      <c r="I24" s="62">
        <v>20386</v>
      </c>
      <c r="J24" s="62">
        <v>18773</v>
      </c>
      <c r="K24" s="62">
        <v>19055</v>
      </c>
      <c r="L24" s="62">
        <v>17421</v>
      </c>
      <c r="M24" s="62">
        <v>16305</v>
      </c>
      <c r="N24" s="62">
        <v>0</v>
      </c>
      <c r="O24" s="62">
        <f>SUM(C24:N24)</f>
        <v>154994</v>
      </c>
      <c r="P24" s="62">
        <f>+O24/9</f>
        <v>17221.555555555555</v>
      </c>
    </row>
    <row r="25" spans="1:16" s="2" customFormat="1" ht="13.5" hidden="1" outlineLevel="1" thickBot="1" x14ac:dyDescent="0.25">
      <c r="A25" s="62"/>
      <c r="B25" s="74" t="s">
        <v>23</v>
      </c>
      <c r="C25" s="62"/>
      <c r="D25" s="62"/>
      <c r="E25" s="62">
        <v>483106</v>
      </c>
      <c r="F25" s="62">
        <v>556399</v>
      </c>
      <c r="G25" s="62">
        <v>516790</v>
      </c>
      <c r="H25" s="62">
        <v>479575</v>
      </c>
      <c r="I25" s="62">
        <v>613060</v>
      </c>
      <c r="J25" s="62">
        <v>487086</v>
      </c>
      <c r="K25" s="62">
        <v>573038</v>
      </c>
      <c r="L25" s="62">
        <v>490990</v>
      </c>
      <c r="M25" s="62">
        <v>523973</v>
      </c>
      <c r="N25" s="62"/>
      <c r="O25" s="62">
        <f>SUM(C25:N25)</f>
        <v>4724017</v>
      </c>
      <c r="P25" s="62">
        <f t="shared" ref="P25" si="28">+O25/9</f>
        <v>524890.77777777775</v>
      </c>
    </row>
    <row r="26" spans="1:16" ht="18.600000000000001" customHeight="1" collapsed="1" thickBot="1" x14ac:dyDescent="0.25">
      <c r="A26" s="58"/>
      <c r="B26" s="74" t="s">
        <v>3</v>
      </c>
      <c r="C26" s="62">
        <f>+C25/100</f>
        <v>0</v>
      </c>
      <c r="D26" s="62">
        <f t="shared" ref="D26" si="29">+D25/100</f>
        <v>0</v>
      </c>
      <c r="E26" s="62">
        <f t="shared" ref="E26" si="30">+E25/100</f>
        <v>4831.0600000000004</v>
      </c>
      <c r="F26" s="62">
        <f t="shared" ref="F26" si="31">+F25/100</f>
        <v>5563.99</v>
      </c>
      <c r="G26" s="62">
        <f t="shared" ref="G26" si="32">+G25/100</f>
        <v>5167.8999999999996</v>
      </c>
      <c r="H26" s="62">
        <f t="shared" ref="H26" si="33">+H25/100</f>
        <v>4795.75</v>
      </c>
      <c r="I26" s="62">
        <f t="shared" ref="I26" si="34">+I25/100</f>
        <v>6130.6</v>
      </c>
      <c r="J26" s="62">
        <f t="shared" ref="J26" si="35">+J25/100</f>
        <v>4870.8599999999997</v>
      </c>
      <c r="K26" s="62">
        <f t="shared" ref="K26" si="36">+K25/100</f>
        <v>5730.38</v>
      </c>
      <c r="L26" s="62">
        <f t="shared" ref="L26" si="37">+L25/100</f>
        <v>4909.8999999999996</v>
      </c>
      <c r="M26" s="62">
        <f t="shared" ref="M26" si="38">+M25/100</f>
        <v>5239.7299999999996</v>
      </c>
      <c r="N26" s="62">
        <f t="shared" ref="N26" si="39">+N25/100</f>
        <v>0</v>
      </c>
      <c r="O26" s="62">
        <f>SUM(C26:N26)</f>
        <v>47240.17</v>
      </c>
      <c r="P26" s="62">
        <f>+O26/9</f>
        <v>5248.9077777777775</v>
      </c>
    </row>
    <row r="27" spans="1:16" x14ac:dyDescent="0.2">
      <c r="A27" s="65"/>
      <c r="B27" s="75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</row>
    <row r="28" spans="1:16" ht="13.5" thickBot="1" x14ac:dyDescent="0.25">
      <c r="A28" s="63"/>
      <c r="B28" s="76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</row>
    <row r="29" spans="1:16" ht="13.5" thickBot="1" x14ac:dyDescent="0.25">
      <c r="A29" s="58" t="s">
        <v>4</v>
      </c>
      <c r="B29" s="74" t="s">
        <v>2</v>
      </c>
      <c r="C29" s="62">
        <v>0</v>
      </c>
      <c r="D29" s="62">
        <v>0</v>
      </c>
      <c r="E29" s="62">
        <v>11569</v>
      </c>
      <c r="F29" s="62">
        <v>9383</v>
      </c>
      <c r="G29" s="62">
        <v>5181</v>
      </c>
      <c r="H29" s="62">
        <v>6046</v>
      </c>
      <c r="I29" s="62">
        <v>4574</v>
      </c>
      <c r="J29" s="62">
        <v>8738</v>
      </c>
      <c r="K29" s="62">
        <v>2765</v>
      </c>
      <c r="L29" s="62">
        <v>5767</v>
      </c>
      <c r="M29" s="62">
        <v>5641</v>
      </c>
      <c r="N29" s="62">
        <v>0</v>
      </c>
      <c r="O29" s="62">
        <f>SUM(C29:N29)</f>
        <v>59664</v>
      </c>
      <c r="P29" s="62">
        <f>+O29/9</f>
        <v>6629.333333333333</v>
      </c>
    </row>
    <row r="30" spans="1:16" ht="13.5" hidden="1" outlineLevel="1" thickBot="1" x14ac:dyDescent="0.25">
      <c r="A30" s="58"/>
      <c r="B30" s="74" t="s">
        <v>23</v>
      </c>
      <c r="C30" s="62"/>
      <c r="D30" s="62"/>
      <c r="E30" s="62">
        <v>341320</v>
      </c>
      <c r="F30" s="62">
        <v>265535</v>
      </c>
      <c r="G30" s="62">
        <v>182640</v>
      </c>
      <c r="H30" s="62">
        <v>166300</v>
      </c>
      <c r="I30" s="62">
        <v>123351</v>
      </c>
      <c r="J30" s="62">
        <v>270673</v>
      </c>
      <c r="K30" s="62">
        <v>92050</v>
      </c>
      <c r="L30" s="62">
        <v>189148</v>
      </c>
      <c r="M30" s="62">
        <v>155570</v>
      </c>
      <c r="N30" s="62"/>
      <c r="O30" s="62">
        <f>SUM(C30:N30)</f>
        <v>1786587</v>
      </c>
      <c r="P30" s="62">
        <f t="shared" ref="P30" si="40">+O30/9</f>
        <v>198509.66666666666</v>
      </c>
    </row>
    <row r="31" spans="1:16" ht="18.600000000000001" customHeight="1" collapsed="1" thickBot="1" x14ac:dyDescent="0.25">
      <c r="A31" s="58"/>
      <c r="B31" s="74" t="s">
        <v>3</v>
      </c>
      <c r="C31" s="62">
        <f>+C30/100</f>
        <v>0</v>
      </c>
      <c r="D31" s="62">
        <f t="shared" ref="D31" si="41">+D30/100</f>
        <v>0</v>
      </c>
      <c r="E31" s="62">
        <f t="shared" ref="E31" si="42">+E30/100</f>
        <v>3413.2</v>
      </c>
      <c r="F31" s="62">
        <f t="shared" ref="F31" si="43">+F30/100</f>
        <v>2655.35</v>
      </c>
      <c r="G31" s="62">
        <f t="shared" ref="G31" si="44">+G30/100</f>
        <v>1826.4</v>
      </c>
      <c r="H31" s="62">
        <f t="shared" ref="H31" si="45">+H30/100</f>
        <v>1663</v>
      </c>
      <c r="I31" s="62">
        <f t="shared" ref="I31" si="46">+I30/100</f>
        <v>1233.51</v>
      </c>
      <c r="J31" s="62">
        <f t="shared" ref="J31" si="47">+J30/100</f>
        <v>2706.73</v>
      </c>
      <c r="K31" s="62">
        <f t="shared" ref="K31" si="48">+K30/100</f>
        <v>920.5</v>
      </c>
      <c r="L31" s="62">
        <f t="shared" ref="L31" si="49">+L30/100</f>
        <v>1891.48</v>
      </c>
      <c r="M31" s="62">
        <f t="shared" ref="M31" si="50">+M30/100</f>
        <v>1555.7</v>
      </c>
      <c r="N31" s="62">
        <f t="shared" ref="N31" si="51">+N30/100</f>
        <v>0</v>
      </c>
      <c r="O31" s="62">
        <f>SUM(C31:N31)</f>
        <v>17865.87</v>
      </c>
      <c r="P31" s="62">
        <f>+O31/9</f>
        <v>1985.0966666666666</v>
      </c>
    </row>
    <row r="32" spans="1:16" ht="16.899999999999999" customHeight="1" x14ac:dyDescent="0.2">
      <c r="A32" s="65"/>
      <c r="B32" s="75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</row>
    <row r="33" spans="1:16" ht="13.5" thickBot="1" x14ac:dyDescent="0.25">
      <c r="A33" s="63"/>
      <c r="B33" s="76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</row>
    <row r="34" spans="1:16" ht="13.5" thickBot="1" x14ac:dyDescent="0.25">
      <c r="A34" s="58" t="s">
        <v>5</v>
      </c>
      <c r="B34" s="74" t="s">
        <v>2</v>
      </c>
      <c r="C34" s="62">
        <v>0</v>
      </c>
      <c r="D34" s="62">
        <v>0</v>
      </c>
      <c r="E34" s="62">
        <v>18262</v>
      </c>
      <c r="F34" s="62">
        <v>19433</v>
      </c>
      <c r="G34" s="62">
        <v>24052</v>
      </c>
      <c r="H34" s="62">
        <v>23692</v>
      </c>
      <c r="I34" s="62">
        <v>19188</v>
      </c>
      <c r="J34" s="62">
        <v>12988</v>
      </c>
      <c r="K34" s="62">
        <v>19140</v>
      </c>
      <c r="L34" s="62">
        <v>16369</v>
      </c>
      <c r="M34" s="62">
        <v>15190</v>
      </c>
      <c r="N34" s="62">
        <v>0</v>
      </c>
      <c r="O34" s="62">
        <f>SUM(C34:N34)</f>
        <v>168314</v>
      </c>
      <c r="P34" s="62">
        <f>+O34/9</f>
        <v>18701.555555555555</v>
      </c>
    </row>
    <row r="35" spans="1:16" ht="13.5" hidden="1" outlineLevel="1" thickBot="1" x14ac:dyDescent="0.25">
      <c r="A35" s="58"/>
      <c r="B35" s="74" t="s">
        <v>23</v>
      </c>
      <c r="C35" s="62"/>
      <c r="D35" s="62"/>
      <c r="E35" s="62">
        <v>704230</v>
      </c>
      <c r="F35" s="62">
        <v>711692</v>
      </c>
      <c r="G35" s="62">
        <v>960594</v>
      </c>
      <c r="H35" s="62">
        <v>910420</v>
      </c>
      <c r="I35" s="62">
        <v>748379</v>
      </c>
      <c r="J35" s="62">
        <v>492776</v>
      </c>
      <c r="K35" s="62">
        <v>719551</v>
      </c>
      <c r="L35" s="62">
        <v>422191</v>
      </c>
      <c r="M35" s="62">
        <v>506774</v>
      </c>
      <c r="N35" s="62"/>
      <c r="O35" s="62">
        <f>SUM(C35:N35)</f>
        <v>6176607</v>
      </c>
      <c r="P35" s="62">
        <f t="shared" ref="P35" si="52">+O35/9</f>
        <v>686289.66666666663</v>
      </c>
    </row>
    <row r="36" spans="1:16" ht="18.600000000000001" customHeight="1" collapsed="1" thickBot="1" x14ac:dyDescent="0.25">
      <c r="A36" s="58"/>
      <c r="B36" s="74" t="s">
        <v>3</v>
      </c>
      <c r="C36" s="62">
        <f>+C35/100</f>
        <v>0</v>
      </c>
      <c r="D36" s="62">
        <f t="shared" ref="D36" si="53">+D35/100</f>
        <v>0</v>
      </c>
      <c r="E36" s="62">
        <f t="shared" ref="E36" si="54">+E35/100</f>
        <v>7042.3</v>
      </c>
      <c r="F36" s="62">
        <f t="shared" ref="F36" si="55">+F35/100</f>
        <v>7116.92</v>
      </c>
      <c r="G36" s="62">
        <f t="shared" ref="G36" si="56">+G35/100</f>
        <v>9605.94</v>
      </c>
      <c r="H36" s="62">
        <f t="shared" ref="H36" si="57">+H35/100</f>
        <v>9104.2000000000007</v>
      </c>
      <c r="I36" s="62">
        <f t="shared" ref="I36" si="58">+I35/100</f>
        <v>7483.79</v>
      </c>
      <c r="J36" s="62">
        <f t="shared" ref="J36" si="59">+J35/100</f>
        <v>4927.76</v>
      </c>
      <c r="K36" s="62">
        <f t="shared" ref="K36" si="60">+K35/100</f>
        <v>7195.51</v>
      </c>
      <c r="L36" s="62">
        <f t="shared" ref="L36" si="61">+L35/100</f>
        <v>4221.91</v>
      </c>
      <c r="M36" s="62">
        <f t="shared" ref="M36" si="62">+M35/100</f>
        <v>5067.74</v>
      </c>
      <c r="N36" s="62">
        <f t="shared" ref="N36" si="63">+N35/100</f>
        <v>0</v>
      </c>
      <c r="O36" s="62">
        <f>SUM(C36:N36)</f>
        <v>61766.07</v>
      </c>
      <c r="P36" s="62">
        <f>+O36/9</f>
        <v>6862.8966666666665</v>
      </c>
    </row>
    <row r="37" spans="1:16" s="4" customFormat="1" ht="50.45" customHeight="1" thickBot="1" x14ac:dyDescent="0.25">
      <c r="A37" s="82"/>
      <c r="B37" s="82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5"/>
    </row>
    <row r="38" spans="1:16" s="4" customFormat="1" ht="20.45" customHeight="1" thickBot="1" x14ac:dyDescent="0.25">
      <c r="A38" s="67" t="s">
        <v>58</v>
      </c>
      <c r="B38" s="77" t="s">
        <v>2</v>
      </c>
      <c r="C38" s="78">
        <v>0</v>
      </c>
      <c r="D38" s="72">
        <v>0</v>
      </c>
      <c r="E38" s="72">
        <f t="shared" ref="E38:N38" si="64">+E7+E12+E17</f>
        <v>20179</v>
      </c>
      <c r="F38" s="72">
        <f t="shared" si="64"/>
        <v>19040</v>
      </c>
      <c r="G38" s="72">
        <f t="shared" si="64"/>
        <v>21157</v>
      </c>
      <c r="H38" s="72">
        <f t="shared" si="64"/>
        <v>21578</v>
      </c>
      <c r="I38" s="72">
        <f t="shared" si="64"/>
        <v>21545</v>
      </c>
      <c r="J38" s="72">
        <f t="shared" si="64"/>
        <v>20712</v>
      </c>
      <c r="K38" s="72">
        <f t="shared" si="64"/>
        <v>19757</v>
      </c>
      <c r="L38" s="72">
        <f t="shared" si="64"/>
        <v>19842</v>
      </c>
      <c r="M38" s="72">
        <f t="shared" si="64"/>
        <v>21979</v>
      </c>
      <c r="N38" s="72">
        <f t="shared" si="64"/>
        <v>0</v>
      </c>
      <c r="O38" s="62">
        <f>SUM(C38:N38)</f>
        <v>185789</v>
      </c>
      <c r="P38" s="72">
        <f t="shared" ref="P38:P42" si="65">+O38/9</f>
        <v>20643.222222222223</v>
      </c>
    </row>
    <row r="39" spans="1:16" s="4" customFormat="1" ht="16.899999999999999" customHeight="1" thickBot="1" x14ac:dyDescent="0.25">
      <c r="A39" s="58" t="s">
        <v>59</v>
      </c>
      <c r="B39" s="77" t="s">
        <v>2</v>
      </c>
      <c r="C39" s="78">
        <v>0</v>
      </c>
      <c r="D39" s="72">
        <v>0</v>
      </c>
      <c r="E39" s="72">
        <f t="shared" ref="E39:N39" si="66">+E24+E29+E34</f>
        <v>45336</v>
      </c>
      <c r="F39" s="72">
        <f t="shared" si="66"/>
        <v>44930</v>
      </c>
      <c r="G39" s="72">
        <f t="shared" si="66"/>
        <v>44972</v>
      </c>
      <c r="H39" s="72">
        <f t="shared" si="66"/>
        <v>45434</v>
      </c>
      <c r="I39" s="72">
        <f t="shared" si="66"/>
        <v>44148</v>
      </c>
      <c r="J39" s="72">
        <f t="shared" si="66"/>
        <v>40499</v>
      </c>
      <c r="K39" s="72">
        <f t="shared" si="66"/>
        <v>40960</v>
      </c>
      <c r="L39" s="72">
        <f t="shared" si="66"/>
        <v>39557</v>
      </c>
      <c r="M39" s="72">
        <f t="shared" si="66"/>
        <v>37136</v>
      </c>
      <c r="N39" s="72">
        <f t="shared" si="66"/>
        <v>0</v>
      </c>
      <c r="O39" s="62">
        <f>SUM(C39:N39)</f>
        <v>382972</v>
      </c>
      <c r="P39" s="72">
        <f t="shared" si="65"/>
        <v>42552.444444444445</v>
      </c>
    </row>
    <row r="40" spans="1:16" s="4" customFormat="1" ht="24.6" customHeight="1" thickBot="1" x14ac:dyDescent="0.25">
      <c r="A40" s="73"/>
      <c r="B40" s="79"/>
      <c r="C40" s="78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</row>
    <row r="41" spans="1:16" s="4" customFormat="1" ht="18.600000000000001" customHeight="1" thickBot="1" x14ac:dyDescent="0.25">
      <c r="A41" s="67" t="s">
        <v>58</v>
      </c>
      <c r="B41" s="80" t="s">
        <v>23</v>
      </c>
      <c r="C41" s="81">
        <v>0</v>
      </c>
      <c r="D41" s="69">
        <v>0</v>
      </c>
      <c r="E41" s="69">
        <f t="shared" ref="E41:N41" si="67">+E8+E13+E18</f>
        <v>642005</v>
      </c>
      <c r="F41" s="69">
        <f t="shared" si="67"/>
        <v>594276</v>
      </c>
      <c r="G41" s="69">
        <f t="shared" si="67"/>
        <v>769071</v>
      </c>
      <c r="H41" s="69">
        <f t="shared" si="67"/>
        <v>732533</v>
      </c>
      <c r="I41" s="69">
        <f t="shared" si="67"/>
        <v>666758</v>
      </c>
      <c r="J41" s="69">
        <f t="shared" si="67"/>
        <v>653297</v>
      </c>
      <c r="K41" s="69">
        <f t="shared" si="67"/>
        <v>639914</v>
      </c>
      <c r="L41" s="69">
        <f t="shared" si="67"/>
        <v>597571</v>
      </c>
      <c r="M41" s="69">
        <f t="shared" si="67"/>
        <v>710863</v>
      </c>
      <c r="N41" s="69">
        <f t="shared" si="67"/>
        <v>0</v>
      </c>
      <c r="O41" s="62">
        <f>SUM(C41:N41)</f>
        <v>6006288</v>
      </c>
      <c r="P41" s="72">
        <f t="shared" si="65"/>
        <v>667365.33333333337</v>
      </c>
    </row>
    <row r="42" spans="1:16" s="4" customFormat="1" ht="16.899999999999999" customHeight="1" thickBot="1" x14ac:dyDescent="0.25">
      <c r="A42" s="58" t="s">
        <v>59</v>
      </c>
      <c r="B42" s="80" t="s">
        <v>23</v>
      </c>
      <c r="C42" s="81">
        <v>0</v>
      </c>
      <c r="D42" s="69">
        <v>0</v>
      </c>
      <c r="E42" s="69">
        <f t="shared" ref="E42:N42" si="68">+E25+E30+E35</f>
        <v>1528656</v>
      </c>
      <c r="F42" s="69">
        <f t="shared" si="68"/>
        <v>1533626</v>
      </c>
      <c r="G42" s="69">
        <f t="shared" si="68"/>
        <v>1660024</v>
      </c>
      <c r="H42" s="69">
        <f t="shared" si="68"/>
        <v>1556295</v>
      </c>
      <c r="I42" s="69">
        <f t="shared" si="68"/>
        <v>1484790</v>
      </c>
      <c r="J42" s="69">
        <f t="shared" si="68"/>
        <v>1250535</v>
      </c>
      <c r="K42" s="69">
        <f t="shared" si="68"/>
        <v>1384639</v>
      </c>
      <c r="L42" s="69">
        <f t="shared" si="68"/>
        <v>1102329</v>
      </c>
      <c r="M42" s="69">
        <f t="shared" si="68"/>
        <v>1186317</v>
      </c>
      <c r="N42" s="69">
        <f t="shared" si="68"/>
        <v>0</v>
      </c>
      <c r="O42" s="62">
        <f>SUM(C42:N42)</f>
        <v>12687211</v>
      </c>
      <c r="P42" s="72">
        <f t="shared" si="65"/>
        <v>1409690.111111111</v>
      </c>
    </row>
    <row r="43" spans="1:16" s="4" customFormat="1" x14ac:dyDescent="0.2">
      <c r="O43" s="7"/>
      <c r="P43" s="7"/>
    </row>
  </sheetData>
  <mergeCells count="1">
    <mergeCell ref="A37:B37"/>
  </mergeCells>
  <printOptions horizontalCentered="1"/>
  <pageMargins left="0.25" right="0.25" top="0.28999999999999998" bottom="0.24" header="0.3" footer="0.3"/>
  <pageSetup paperSize="5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Data Sheet Zone A &amp; B</vt:lpstr>
      <vt:lpstr>Warehouse Receipts Zone A &amp; B</vt:lpstr>
      <vt:lpstr>Warehouse Outbounds Zone A &amp; B</vt:lpstr>
      <vt:lpstr>Sheet1</vt:lpstr>
      <vt:lpstr>'Data Sheet Zone A &amp; B'!Print_Area</vt:lpstr>
      <vt:lpstr>'Warehouse Outbounds Zone A &amp; B'!Print_Area</vt:lpstr>
      <vt:lpstr>'Warehouse Receipts Zone A &amp; B'!Print_Area</vt:lpstr>
    </vt:vector>
  </TitlesOfParts>
  <Company>NJ Dept. of Agriculture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Delgado, Mayra</dc:creator>
  <cp:lastModifiedBy>Brian Gallagher</cp:lastModifiedBy>
  <cp:lastPrinted>2016-06-06T16:25:13Z</cp:lastPrinted>
  <dcterms:created xsi:type="dcterms:W3CDTF">2012-02-09T20:59:36Z</dcterms:created>
  <dcterms:modified xsi:type="dcterms:W3CDTF">2016-12-28T20:15:07Z</dcterms:modified>
</cp:coreProperties>
</file>