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ocumenttasks/documenttask1.xml" ContentType="application/vnd.ms-excel.documenttask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O:\PP-PROLOG\PROCUREMENT\IFB RFP Archive\a1-2026 IFBs &amp; RFPs\RFP 76-26 Pest Control Management\Attachments\"/>
    </mc:Choice>
  </mc:AlternateContent>
  <xr:revisionPtr revIDLastSave="0" documentId="13_ncr:1_{2A26D993-D3C3-44AA-B099-70992C4A15E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ummary" sheetId="5" r:id="rId1"/>
    <sheet name="Core" sheetId="1" r:id="rId2"/>
    <sheet name="North" sheetId="2" r:id="rId3"/>
    <sheet name="South" sheetId="3" r:id="rId4"/>
    <sheet name="West" sheetId="4" r:id="rId5"/>
  </sheets>
  <externalReferences>
    <externalReference r:id="rId6"/>
  </externalReferences>
  <definedNames>
    <definedName name="_xlnm.Print_Area" localSheetId="1">Core!$A$1:$E$40</definedName>
    <definedName name="_xlnm.Print_Area" localSheetId="2">North!$A$1:$K$25</definedName>
    <definedName name="_xlnm.Print_Area" localSheetId="3">South!$A$1:$L$22</definedName>
    <definedName name="_xlnm.Print_Area" localSheetId="4">West!$A$1:$K$34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5" l="1"/>
  <c r="F17" i="5"/>
  <c r="D17" i="5"/>
  <c r="C17" i="5"/>
  <c r="C48" i="1" l="1"/>
  <c r="B48" i="1"/>
  <c r="C42" i="1"/>
  <c r="B42" i="1"/>
  <c r="B40" i="2"/>
  <c r="C65" i="3"/>
  <c r="C52" i="3"/>
  <c r="B52" i="3"/>
  <c r="C56" i="2"/>
  <c r="B55" i="2"/>
  <c r="B56" i="2" s="1"/>
  <c r="D55" i="2"/>
  <c r="D45" i="2"/>
  <c r="E45" i="2" s="1"/>
  <c r="C86" i="4"/>
  <c r="D13" i="4"/>
  <c r="D13" i="3"/>
  <c r="D13" i="2"/>
  <c r="D13" i="1"/>
  <c r="B86" i="4"/>
  <c r="D64" i="3"/>
  <c r="E64" i="3" s="1"/>
  <c r="D63" i="3"/>
  <c r="E63" i="3" s="1"/>
  <c r="D29" i="2"/>
  <c r="E29" i="2" s="1"/>
  <c r="D30" i="2"/>
  <c r="E30" i="2"/>
  <c r="D31" i="2"/>
  <c r="E31" i="2"/>
  <c r="D32" i="2"/>
  <c r="E32" i="2"/>
  <c r="D33" i="2"/>
  <c r="E33" i="2"/>
  <c r="D34" i="2"/>
  <c r="E34" i="2"/>
  <c r="D19" i="4"/>
  <c r="E19" i="4"/>
  <c r="B61" i="3"/>
  <c r="B55" i="3"/>
  <c r="B65" i="3" s="1"/>
  <c r="B66" i="3" s="1"/>
  <c r="B49" i="1" l="1"/>
  <c r="C49" i="1"/>
  <c r="E13" i="1"/>
  <c r="B57" i="2"/>
  <c r="E55" i="2"/>
  <c r="E13" i="4"/>
  <c r="E13" i="3"/>
  <c r="E13" i="2"/>
  <c r="C91" i="4"/>
  <c r="D91" i="4" s="1"/>
  <c r="E91" i="4" s="1"/>
  <c r="C90" i="4"/>
  <c r="D85" i="4"/>
  <c r="E85" i="4" s="1"/>
  <c r="D84" i="4"/>
  <c r="E84" i="4" s="1"/>
  <c r="D83" i="4"/>
  <c r="E83" i="4" s="1"/>
  <c r="D82" i="4"/>
  <c r="E82" i="4" s="1"/>
  <c r="D81" i="4"/>
  <c r="E81" i="4" s="1"/>
  <c r="D80" i="4"/>
  <c r="E80" i="4" s="1"/>
  <c r="D79" i="4"/>
  <c r="E79" i="4" s="1"/>
  <c r="D77" i="4"/>
  <c r="E77" i="4" s="1"/>
  <c r="D78" i="4"/>
  <c r="E78" i="4" s="1"/>
  <c r="D76" i="4"/>
  <c r="E76" i="4" s="1"/>
  <c r="D69" i="4"/>
  <c r="E69" i="4" s="1"/>
  <c r="D68" i="4"/>
  <c r="E68" i="4" s="1"/>
  <c r="D67" i="4"/>
  <c r="E67" i="4" s="1"/>
  <c r="D66" i="4"/>
  <c r="E66" i="4" s="1"/>
  <c r="D65" i="4"/>
  <c r="E65" i="4" s="1"/>
  <c r="D64" i="4"/>
  <c r="E64" i="4" s="1"/>
  <c r="D63" i="4"/>
  <c r="E63" i="4" s="1"/>
  <c r="D62" i="4"/>
  <c r="E62" i="4" s="1"/>
  <c r="D61" i="4"/>
  <c r="E61" i="4" s="1"/>
  <c r="D60" i="4"/>
  <c r="E60" i="4" s="1"/>
  <c r="D59" i="4"/>
  <c r="E59" i="4" s="1"/>
  <c r="D58" i="4"/>
  <c r="E58" i="4" s="1"/>
  <c r="D57" i="4"/>
  <c r="E57" i="4" s="1"/>
  <c r="D56" i="4"/>
  <c r="E56" i="4" s="1"/>
  <c r="D55" i="4"/>
  <c r="E55" i="4" s="1"/>
  <c r="D54" i="4"/>
  <c r="E54" i="4" s="1"/>
  <c r="D53" i="4"/>
  <c r="E53" i="4" s="1"/>
  <c r="D52" i="4"/>
  <c r="E52" i="4" s="1"/>
  <c r="D51" i="4"/>
  <c r="E51" i="4" s="1"/>
  <c r="D50" i="4"/>
  <c r="E50" i="4" s="1"/>
  <c r="D49" i="4"/>
  <c r="E49" i="4" s="1"/>
  <c r="D48" i="4"/>
  <c r="E48" i="4" s="1"/>
  <c r="D47" i="4"/>
  <c r="E47" i="4" s="1"/>
  <c r="D46" i="4"/>
  <c r="E46" i="4" s="1"/>
  <c r="D45" i="4"/>
  <c r="E45" i="4" s="1"/>
  <c r="D44" i="4"/>
  <c r="E44" i="4" s="1"/>
  <c r="D43" i="4"/>
  <c r="E43" i="4" s="1"/>
  <c r="D48" i="3"/>
  <c r="E48" i="3" s="1"/>
  <c r="D47" i="3"/>
  <c r="E47" i="3" s="1"/>
  <c r="D46" i="3"/>
  <c r="E46" i="3" s="1"/>
  <c r="D45" i="3"/>
  <c r="E45" i="3" s="1"/>
  <c r="C70" i="3"/>
  <c r="D70" i="3" s="1"/>
  <c r="E70" i="3" s="1"/>
  <c r="C69" i="3"/>
  <c r="D62" i="3"/>
  <c r="E62" i="3" s="1"/>
  <c r="D61" i="3"/>
  <c r="E61" i="3" s="1"/>
  <c r="D60" i="3"/>
  <c r="E60" i="3" s="1"/>
  <c r="D59" i="3"/>
  <c r="E59" i="3" s="1"/>
  <c r="D58" i="3"/>
  <c r="E58" i="3" s="1"/>
  <c r="D57" i="3"/>
  <c r="E57" i="3" s="1"/>
  <c r="D56" i="3"/>
  <c r="E56" i="3" s="1"/>
  <c r="D55" i="3"/>
  <c r="D65" i="3" s="1"/>
  <c r="D44" i="3"/>
  <c r="E44" i="3" s="1"/>
  <c r="D43" i="3"/>
  <c r="E43" i="3" s="1"/>
  <c r="D42" i="3"/>
  <c r="E42" i="3" s="1"/>
  <c r="D41" i="3"/>
  <c r="E41" i="3" s="1"/>
  <c r="D40" i="3"/>
  <c r="E40" i="3" s="1"/>
  <c r="D39" i="3"/>
  <c r="E39" i="3" s="1"/>
  <c r="D38" i="3"/>
  <c r="E38" i="3" s="1"/>
  <c r="D37" i="3"/>
  <c r="E37" i="3" s="1"/>
  <c r="D36" i="3"/>
  <c r="E36" i="3" s="1"/>
  <c r="D35" i="3"/>
  <c r="E35" i="3" s="1"/>
  <c r="D34" i="3"/>
  <c r="E34" i="3" s="1"/>
  <c r="D33" i="3"/>
  <c r="E33" i="3" s="1"/>
  <c r="D32" i="3"/>
  <c r="E32" i="3" s="1"/>
  <c r="D31" i="3"/>
  <c r="E31" i="3" s="1"/>
  <c r="D30" i="3"/>
  <c r="E30" i="3" s="1"/>
  <c r="D29" i="3"/>
  <c r="E29" i="3" s="1"/>
  <c r="D28" i="3"/>
  <c r="E28" i="3" s="1"/>
  <c r="D27" i="3"/>
  <c r="E27" i="3" s="1"/>
  <c r="D26" i="3"/>
  <c r="E26" i="3" s="1"/>
  <c r="D25" i="3"/>
  <c r="E25" i="3" s="1"/>
  <c r="D24" i="3"/>
  <c r="E24" i="3" s="1"/>
  <c r="D23" i="3"/>
  <c r="E23" i="3" s="1"/>
  <c r="D22" i="3"/>
  <c r="E22" i="3" s="1"/>
  <c r="D21" i="3"/>
  <c r="E21" i="3" s="1"/>
  <c r="D20" i="3"/>
  <c r="E20" i="3" s="1"/>
  <c r="D19" i="3"/>
  <c r="E19" i="3" s="1"/>
  <c r="D18" i="3"/>
  <c r="E18" i="3" s="1"/>
  <c r="D17" i="3"/>
  <c r="E17" i="3" s="1"/>
  <c r="D16" i="3"/>
  <c r="E16" i="3" s="1"/>
  <c r="D15" i="3"/>
  <c r="E15" i="3" s="1"/>
  <c r="D14" i="3"/>
  <c r="D52" i="3" s="1"/>
  <c r="D54" i="2"/>
  <c r="E54" i="2" s="1"/>
  <c r="D53" i="2"/>
  <c r="E53" i="2" s="1"/>
  <c r="D52" i="2"/>
  <c r="E52" i="2" s="1"/>
  <c r="D51" i="2"/>
  <c r="E51" i="2" s="1"/>
  <c r="D50" i="2"/>
  <c r="E50" i="2" s="1"/>
  <c r="D49" i="2"/>
  <c r="E49" i="2" s="1"/>
  <c r="D48" i="2"/>
  <c r="E48" i="2" s="1"/>
  <c r="D47" i="2"/>
  <c r="E47" i="2" s="1"/>
  <c r="D75" i="4"/>
  <c r="E75" i="4" s="1"/>
  <c r="D74" i="4"/>
  <c r="E74" i="4" s="1"/>
  <c r="D73" i="4"/>
  <c r="D86" i="4" s="1"/>
  <c r="D42" i="4"/>
  <c r="E42" i="4" s="1"/>
  <c r="D41" i="4"/>
  <c r="E41" i="4" s="1"/>
  <c r="D40" i="4"/>
  <c r="E40" i="4" s="1"/>
  <c r="D39" i="4"/>
  <c r="E39" i="4" s="1"/>
  <c r="D38" i="4"/>
  <c r="E38" i="4" s="1"/>
  <c r="D37" i="4"/>
  <c r="E37" i="4" s="1"/>
  <c r="D36" i="4"/>
  <c r="E36" i="4" s="1"/>
  <c r="D35" i="4"/>
  <c r="E35" i="4" s="1"/>
  <c r="D34" i="4"/>
  <c r="E34" i="4" s="1"/>
  <c r="D33" i="4"/>
  <c r="E33" i="4" s="1"/>
  <c r="D32" i="4"/>
  <c r="E32" i="4" s="1"/>
  <c r="D31" i="4"/>
  <c r="E31" i="4" s="1"/>
  <c r="D30" i="4"/>
  <c r="E30" i="4" s="1"/>
  <c r="D29" i="4"/>
  <c r="E29" i="4" s="1"/>
  <c r="D28" i="4"/>
  <c r="E28" i="4" s="1"/>
  <c r="D27" i="4"/>
  <c r="E27" i="4" s="1"/>
  <c r="D26" i="4"/>
  <c r="E26" i="4" s="1"/>
  <c r="D25" i="4"/>
  <c r="E25" i="4" s="1"/>
  <c r="D24" i="4"/>
  <c r="E24" i="4" s="1"/>
  <c r="D23" i="4"/>
  <c r="E23" i="4" s="1"/>
  <c r="D22" i="4"/>
  <c r="E22" i="4" s="1"/>
  <c r="D21" i="4"/>
  <c r="E21" i="4" s="1"/>
  <c r="D20" i="4"/>
  <c r="E20" i="4" s="1"/>
  <c r="D18" i="4"/>
  <c r="E18" i="4" s="1"/>
  <c r="D17" i="4"/>
  <c r="E17" i="4" s="1"/>
  <c r="D16" i="4"/>
  <c r="E16" i="4" s="1"/>
  <c r="D15" i="4"/>
  <c r="E15" i="4" s="1"/>
  <c r="D14" i="4"/>
  <c r="C61" i="2"/>
  <c r="D61" i="2" s="1"/>
  <c r="E61" i="2" s="1"/>
  <c r="C60" i="2"/>
  <c r="C63" i="2" s="1"/>
  <c r="D46" i="2"/>
  <c r="E46" i="2" s="1"/>
  <c r="D44" i="2"/>
  <c r="E44" i="2" s="1"/>
  <c r="D43" i="2"/>
  <c r="D56" i="2" s="1"/>
  <c r="C40" i="2"/>
  <c r="C57" i="2" s="1"/>
  <c r="C65" i="2" s="1"/>
  <c r="D39" i="2"/>
  <c r="E39" i="2" s="1"/>
  <c r="D38" i="2"/>
  <c r="E38" i="2" s="1"/>
  <c r="D37" i="2"/>
  <c r="E37" i="2" s="1"/>
  <c r="D36" i="2"/>
  <c r="E36" i="2" s="1"/>
  <c r="D35" i="2"/>
  <c r="E35" i="2" s="1"/>
  <c r="D28" i="2"/>
  <c r="E28" i="2" s="1"/>
  <c r="D27" i="2"/>
  <c r="E27" i="2" s="1"/>
  <c r="D26" i="2"/>
  <c r="E26" i="2" s="1"/>
  <c r="D25" i="2"/>
  <c r="E25" i="2" s="1"/>
  <c r="D24" i="2"/>
  <c r="E24" i="2" s="1"/>
  <c r="D23" i="2"/>
  <c r="E23" i="2" s="1"/>
  <c r="D22" i="2"/>
  <c r="E22" i="2" s="1"/>
  <c r="D21" i="2"/>
  <c r="E21" i="2" s="1"/>
  <c r="D20" i="2"/>
  <c r="E20" i="2" s="1"/>
  <c r="D19" i="2"/>
  <c r="E19" i="2" s="1"/>
  <c r="D18" i="2"/>
  <c r="E18" i="2" s="1"/>
  <c r="D17" i="2"/>
  <c r="E17" i="2" s="1"/>
  <c r="D16" i="2"/>
  <c r="E16" i="2" s="1"/>
  <c r="D15" i="2"/>
  <c r="E15" i="2" s="1"/>
  <c r="D14" i="2"/>
  <c r="C53" i="1"/>
  <c r="D53" i="1" s="1"/>
  <c r="E53" i="1" s="1"/>
  <c r="C52" i="1"/>
  <c r="C55" i="1" s="1"/>
  <c r="D47" i="1"/>
  <c r="E47" i="1" s="1"/>
  <c r="D46" i="1"/>
  <c r="E46" i="1" s="1"/>
  <c r="D45" i="1"/>
  <c r="D48" i="1" s="1"/>
  <c r="D41" i="1"/>
  <c r="E41" i="1" s="1"/>
  <c r="D40" i="1"/>
  <c r="E40" i="1" s="1"/>
  <c r="D39" i="1"/>
  <c r="E39" i="1" s="1"/>
  <c r="D38" i="1"/>
  <c r="E38" i="1" s="1"/>
  <c r="D37" i="1"/>
  <c r="E37" i="1" s="1"/>
  <c r="D36" i="1"/>
  <c r="E36" i="1" s="1"/>
  <c r="D35" i="1"/>
  <c r="E35" i="1" s="1"/>
  <c r="D34" i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14" i="1"/>
  <c r="C57" i="1" l="1"/>
  <c r="E14" i="1"/>
  <c r="D42" i="1"/>
  <c r="D49" i="1"/>
  <c r="E42" i="1"/>
  <c r="E45" i="1"/>
  <c r="E48" i="1" s="1"/>
  <c r="E49" i="1" s="1"/>
  <c r="E14" i="4"/>
  <c r="D90" i="4"/>
  <c r="D93" i="4" s="1"/>
  <c r="C93" i="4"/>
  <c r="E14" i="3"/>
  <c r="E52" i="3" s="1"/>
  <c r="D69" i="3"/>
  <c r="D72" i="3" s="1"/>
  <c r="C72" i="3"/>
  <c r="E14" i="2"/>
  <c r="D40" i="2"/>
  <c r="D57" i="2"/>
  <c r="D60" i="2"/>
  <c r="E40" i="2"/>
  <c r="E90" i="4"/>
  <c r="E93" i="4" s="1"/>
  <c r="D52" i="1"/>
  <c r="D55" i="1" s="1"/>
  <c r="E73" i="4"/>
  <c r="E86" i="4" s="1"/>
  <c r="E69" i="3"/>
  <c r="E72" i="3" s="1"/>
  <c r="E55" i="3"/>
  <c r="E65" i="3" s="1"/>
  <c r="E43" i="2"/>
  <c r="E56" i="2" s="1"/>
  <c r="D63" i="2" l="1"/>
  <c r="E60" i="2"/>
  <c r="E63" i="2" s="1"/>
  <c r="D65" i="2"/>
  <c r="D57" i="1"/>
  <c r="E57" i="2"/>
  <c r="E65" i="2"/>
  <c r="E52" i="1"/>
  <c r="E55" i="1" s="1"/>
  <c r="E57" i="1" s="1"/>
  <c r="C66" i="3" l="1"/>
  <c r="C74" i="3" s="1"/>
  <c r="D66" i="3"/>
  <c r="D74" i="3" s="1"/>
  <c r="E66" i="3"/>
  <c r="E74" i="3" s="1"/>
  <c r="D95" i="4"/>
  <c r="D87" i="4"/>
  <c r="D70" i="4"/>
  <c r="E95" i="4"/>
  <c r="E87" i="4"/>
  <c r="E70" i="4"/>
  <c r="B70" i="4"/>
  <c r="B87" i="4"/>
  <c r="C95" i="4"/>
  <c r="C87" i="4"/>
  <c r="C70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tc={5406048B-DCBE-4B75-92C3-9A14EF626F2A}</author>
  </authors>
  <commentList>
    <comment ref="A60" authorId="0" shapeId="0" xr:uid="{5406048B-DCBE-4B75-92C3-9A14EF626F2A}">
      <text>
        <t>[Threaded comment]
Your version of Excel allows you to read this threaded comment; however, any edits to it will get removed if the file is opened in a newer version of Excel. Learn more: https://go.microsoft.com/fwlink/?linkid=870924
[Tasks]
There is a task anchored to this comment that cannot be viewed in your client.
Comment:
    @Carranza, John , @Arroyo, Emmanuel , and @Orellana, Eddie - is 10 service visits per month still reasonable?
Reply:
    thats 2-3 per week/per zone.  That sounds reasonable.  This would obviously change depending on needs that pop up.</t>
      </text>
    </comment>
  </commentList>
</comments>
</file>

<file path=xl/sharedStrings.xml><?xml version="1.0" encoding="utf-8"?>
<sst xmlns="http://schemas.openxmlformats.org/spreadsheetml/2006/main" count="312" uniqueCount="243">
  <si>
    <t>Form D: Pricing Response</t>
  </si>
  <si>
    <t>COMMBUYS</t>
  </si>
  <si>
    <t>Company Name</t>
  </si>
  <si>
    <t>Instructions:</t>
  </si>
  <si>
    <t>Please fill in the yellow highlighted cells.</t>
  </si>
  <si>
    <t>For a vendor to be considered for the Core Zone, all yellow highlighted cells need to be filled in.</t>
  </si>
  <si>
    <t>Price should be based off of FAC92</t>
  </si>
  <si>
    <t>Core Work Area</t>
  </si>
  <si>
    <t xml:space="preserve">Contract </t>
  </si>
  <si>
    <t>MBTA Location Name</t>
  </si>
  <si>
    <t>Square feet</t>
  </si>
  <si>
    <t xml:space="preserve">Monthly Base </t>
  </si>
  <si>
    <t xml:space="preserve">Annual </t>
  </si>
  <si>
    <t>Total</t>
  </si>
  <si>
    <t xml:space="preserve">Haymarket  </t>
  </si>
  <si>
    <t xml:space="preserve">North Station                                        </t>
  </si>
  <si>
    <t xml:space="preserve">State </t>
  </si>
  <si>
    <t>Downtown Crossing</t>
  </si>
  <si>
    <t>Chinatown</t>
  </si>
  <si>
    <t>Tufts Medical</t>
  </si>
  <si>
    <t>Aquarium</t>
  </si>
  <si>
    <t>Bowdoin</t>
  </si>
  <si>
    <t>South Station</t>
  </si>
  <si>
    <t>Charles/MGH</t>
  </si>
  <si>
    <t>Government Center</t>
  </si>
  <si>
    <t>Park Street</t>
  </si>
  <si>
    <t>Boylston</t>
  </si>
  <si>
    <t>Arlington</t>
  </si>
  <si>
    <t>Copley</t>
  </si>
  <si>
    <t xml:space="preserve">Hynes </t>
  </si>
  <si>
    <t>Prudential</t>
  </si>
  <si>
    <t>Symphony</t>
  </si>
  <si>
    <t>Courthouse</t>
  </si>
  <si>
    <t>World Trade Center</t>
  </si>
  <si>
    <t>Silver line Way</t>
  </si>
  <si>
    <t>Northern Ave @ Harbor St</t>
  </si>
  <si>
    <t>Northern Ave opp Harbor St</t>
  </si>
  <si>
    <t>Northern Ave @ Tide St.</t>
  </si>
  <si>
    <t>23 Dry Dock Ave</t>
  </si>
  <si>
    <t>27 Dry Dock Ave</t>
  </si>
  <si>
    <t>88 Black Falcon Ave</t>
  </si>
  <si>
    <t>Dry Dock Ave @ Design Center Place</t>
  </si>
  <si>
    <t>Temple Pl @ Washington</t>
  </si>
  <si>
    <t>Station Total</t>
  </si>
  <si>
    <t>FACILITIES</t>
  </si>
  <si>
    <t>45 High Street</t>
  </si>
  <si>
    <t>City Point Operator’s Lobby</t>
  </si>
  <si>
    <t>North Station Operator’s Lobby</t>
  </si>
  <si>
    <t>Facilities Total</t>
  </si>
  <si>
    <t>IPM Core Zone Total</t>
  </si>
  <si>
    <t>Additional Work - Hourly Rate</t>
  </si>
  <si>
    <t>Scheduled Service (Est 10 per month)</t>
  </si>
  <si>
    <t>Emergency Service (Est 2 hours per month)</t>
  </si>
  <si>
    <t>Materials Used - markup above cost (not more than 10%)</t>
  </si>
  <si>
    <t>Total Additional Work</t>
  </si>
  <si>
    <t>Total Estimated cost for Core Zone</t>
  </si>
  <si>
    <t>Additional Work - Price per Square Foot</t>
  </si>
  <si>
    <t>For a vendor to be considered for the North Zone, all yellow highlighted cells need to be filled in.</t>
  </si>
  <si>
    <t>Oak Grove (Orange Line)</t>
  </si>
  <si>
    <t>Malden Center (Orange Line)</t>
  </si>
  <si>
    <t>Wellington (Orange Line)</t>
  </si>
  <si>
    <t>Assembly (Orange Line)</t>
  </si>
  <si>
    <t xml:space="preserve">Sullivan Sq. (Orange Line) </t>
  </si>
  <si>
    <t xml:space="preserve">Community College (Orange Line)    </t>
  </si>
  <si>
    <t>Wonderland (Blue Line)</t>
  </si>
  <si>
    <t>Revere Beach (Blue Line)</t>
  </si>
  <si>
    <t xml:space="preserve">Beachmont (Blue Line) </t>
  </si>
  <si>
    <t xml:space="preserve">Suffolk Downs (Blue Line) </t>
  </si>
  <si>
    <r>
      <t>Orient Heights (Blue Line)</t>
    </r>
    <r>
      <rPr>
        <sz val="11"/>
        <color rgb="FF000000"/>
        <rFont val="Calibri"/>
        <family val="2"/>
        <scheme val="minor"/>
      </rPr>
      <t xml:space="preserve"> </t>
    </r>
  </si>
  <si>
    <t>Wood Island (Blue Line)</t>
  </si>
  <si>
    <t>Airport (Blue Line)</t>
  </si>
  <si>
    <t>Maverick (Blue Line)</t>
  </si>
  <si>
    <t>Science Park (Green Line)</t>
  </si>
  <si>
    <t>Lechmere (Green Line)</t>
  </si>
  <si>
    <t>East Somerville Station (Green Line)</t>
  </si>
  <si>
    <t xml:space="preserve">Gilman Square Station (Green Line) </t>
  </si>
  <si>
    <t>Magoun Square Station (Green Line)</t>
  </si>
  <si>
    <t>Ball Square Station (Green Line)</t>
  </si>
  <si>
    <t>Medford/Tufts Station (Green Line)</t>
  </si>
  <si>
    <t>Union Square Station (Green Line)</t>
  </si>
  <si>
    <t>Meridian St. @ White St.(Silver Line)</t>
  </si>
  <si>
    <t>Eastern Ave (Silver Line)</t>
  </si>
  <si>
    <t>Box District (Silver Line)</t>
  </si>
  <si>
    <t>Bellingham Sq. (Silver Line)</t>
  </si>
  <si>
    <t>Chelsea BRT Station (Silver Line)</t>
  </si>
  <si>
    <t>FACILITIES:</t>
  </si>
  <si>
    <t>Charlestown Yard</t>
  </si>
  <si>
    <t>Charlestown Bus Simulation</t>
  </si>
  <si>
    <t>90 Inner Belt Rd.</t>
  </si>
  <si>
    <t>Everett Yard</t>
  </si>
  <si>
    <t>Fellsway Carhouse</t>
  </si>
  <si>
    <t>Fellsway Lobby</t>
  </si>
  <si>
    <t>Wellington Yard</t>
  </si>
  <si>
    <t>Lynn Bus Garage</t>
  </si>
  <si>
    <t>Lynn Station Walkway</t>
  </si>
  <si>
    <t>Orient Heights Yard</t>
  </si>
  <si>
    <t>Lechmere Operators Trailer</t>
  </si>
  <si>
    <t>GLX Warehouse and Operations Office</t>
  </si>
  <si>
    <t>440 Riverside Ave.</t>
  </si>
  <si>
    <t>IPM North Zone Total</t>
  </si>
  <si>
    <t>Total Estimated cost for North Zone</t>
  </si>
  <si>
    <t>For a vendor to be considered for the South Zone, all yellow highlighted cells need to be filled in.</t>
  </si>
  <si>
    <t>Back Bay (Orange Line)</t>
  </si>
  <si>
    <t>Mass. Ave (Orange Line)</t>
  </si>
  <si>
    <t>Ruggles (Orange Line)</t>
  </si>
  <si>
    <t>Roxbury Crossing (Orange Line)</t>
  </si>
  <si>
    <t>Jackson Sq (Orange Line)</t>
  </si>
  <si>
    <t>Stony Brook (Orange Line)</t>
  </si>
  <si>
    <t>Green St (Orange Line)</t>
  </si>
  <si>
    <t>Forest Hills (Orange Line)</t>
  </si>
  <si>
    <t>Broadway (Red Line)</t>
  </si>
  <si>
    <t>Andrew (Red Line)</t>
  </si>
  <si>
    <t>JFK/UMass (Red Line)</t>
  </si>
  <si>
    <t>North Quincy (Red Line)</t>
  </si>
  <si>
    <t>Wollaston (Red Line)</t>
  </si>
  <si>
    <t>Quincy Center (Red Line)</t>
  </si>
  <si>
    <t>Quincy Adams (Red Line)</t>
  </si>
  <si>
    <t>Braintree (Red Line)</t>
  </si>
  <si>
    <t>Savin Hill (Red Line)</t>
  </si>
  <si>
    <t>Fields Corner (Red Line)</t>
  </si>
  <si>
    <t>Shawmut (Red Line)</t>
  </si>
  <si>
    <t>Ashmont (Red Line)</t>
  </si>
  <si>
    <t>Cedar Grove (Red Line)</t>
  </si>
  <si>
    <t>Butler (Red Line)</t>
  </si>
  <si>
    <t>Milton (Red Line)</t>
  </si>
  <si>
    <t>Central Ave (Red Line)</t>
  </si>
  <si>
    <t>Valley Rd (Red Line)</t>
  </si>
  <si>
    <t>Capen St (Red Line)</t>
  </si>
  <si>
    <t>Mattapan (Red Line)</t>
  </si>
  <si>
    <t>Nubian (Silver Line/Bus)</t>
  </si>
  <si>
    <t>Washington St @ Melnea Cass Blvd (Silver Line)</t>
  </si>
  <si>
    <t>Washington St @ Lenox St. (Silver Line)</t>
  </si>
  <si>
    <t xml:space="preserve">Washington St @ Massachusetts Ave. (Silver Line) </t>
  </si>
  <si>
    <t>Washington St @ Worcester St. (Silver Line)</t>
  </si>
  <si>
    <t>Washington St @ E Newton St. (Silver Line)</t>
  </si>
  <si>
    <t>Washington St @ Union Pk. (Silver Line)</t>
  </si>
  <si>
    <t>Washington St @ E Berkeley St. (Silver Line)</t>
  </si>
  <si>
    <t>Washington St @ Herald St. (Silver Line)</t>
  </si>
  <si>
    <t>Washington St @ Tufts Med Ctr (Silver Line)</t>
  </si>
  <si>
    <t> </t>
  </si>
  <si>
    <t>Washington St @ Essex St. (Silver Line)</t>
  </si>
  <si>
    <t>Essex St. @ Atlantic Ave. (Silver Line)</t>
  </si>
  <si>
    <t>Cabot Yard</t>
  </si>
  <si>
    <t>Southampton Garage</t>
  </si>
  <si>
    <t>Emergency Training Center</t>
  </si>
  <si>
    <t>Albany St Garage</t>
  </si>
  <si>
    <t>JFK/UMass Operations Building</t>
  </si>
  <si>
    <t>Codman Yard</t>
  </si>
  <si>
    <t>Tenean Yard</t>
  </si>
  <si>
    <t>Caddigan Yard</t>
  </si>
  <si>
    <t>Forest Hills Head House</t>
  </si>
  <si>
    <t>Quincy Yard</t>
  </si>
  <si>
    <t>IPM South Zone Total</t>
  </si>
  <si>
    <t>Total Estimated cost for South Zone</t>
  </si>
  <si>
    <t>For a vendor to be considered for the West Zone, all yellow highlighted cells need to be filled in.</t>
  </si>
  <si>
    <t>Alewife (Red Line)</t>
  </si>
  <si>
    <t>Davis (Red Line)</t>
  </si>
  <si>
    <t>Porter (Red Line)</t>
  </si>
  <si>
    <t>Harvard (Red Line)</t>
  </si>
  <si>
    <t>Central (Red Line)</t>
  </si>
  <si>
    <t xml:space="preserve">Kendall/MIT (Red Line) </t>
  </si>
  <si>
    <t>Kenmore (Green Line)</t>
  </si>
  <si>
    <t>Fenway (Green Line D)</t>
  </si>
  <si>
    <t>Longwood (Green Line D)</t>
  </si>
  <si>
    <t>Brookline Village (Green Line D)</t>
  </si>
  <si>
    <t>Brookline Hills (Green Line D)</t>
  </si>
  <si>
    <t>Beaconsfield (Green Line D)</t>
  </si>
  <si>
    <t>Chestnut Hill (Green Line D)</t>
  </si>
  <si>
    <t>Newton Centre (Green Line D)</t>
  </si>
  <si>
    <t>Newton Highlands (Green Line D)</t>
  </si>
  <si>
    <t>Eliot (Green Line D)</t>
  </si>
  <si>
    <t>Waban (Green Line D)</t>
  </si>
  <si>
    <t>Woodland (Green Line D)</t>
  </si>
  <si>
    <t>Riverside (Green Line D)</t>
  </si>
  <si>
    <t>Blandford (Green Line B)</t>
  </si>
  <si>
    <t>BU East (Green Line B)</t>
  </si>
  <si>
    <t>BU Central (Green Line B)</t>
  </si>
  <si>
    <t>Amory St. (Green Line B)</t>
  </si>
  <si>
    <t>Babcock St. (Green Line B)</t>
  </si>
  <si>
    <t>Packard’s Corner (Green Line B)</t>
  </si>
  <si>
    <t>Harvard Ave. (Green Line B)</t>
  </si>
  <si>
    <t>Griggs St. (Green Line B)</t>
  </si>
  <si>
    <t>Allston St. (Green Line B)</t>
  </si>
  <si>
    <t>Warren St. (Green Line B)</t>
  </si>
  <si>
    <t>Washington St. (Green Line B)</t>
  </si>
  <si>
    <t>Sutherland Rd. (Green Line B)</t>
  </si>
  <si>
    <t>Chiswick Rd (Green Line B)</t>
  </si>
  <si>
    <t>Chestnut Hill Ave (Green Line B)</t>
  </si>
  <si>
    <t>South St. (Green Line B)</t>
  </si>
  <si>
    <t>Boston College (Green Line B)</t>
  </si>
  <si>
    <t>St. Mary’s St. (Green Line C)</t>
  </si>
  <si>
    <t>Hawes Ave. (Green Line C)</t>
  </si>
  <si>
    <t>Kent St. (Green Line C)</t>
  </si>
  <si>
    <t>St. Paul St. (Green Line C)</t>
  </si>
  <si>
    <t>Coolidge Corner (Green Line C)</t>
  </si>
  <si>
    <t>Summit Ave (Green Line C)</t>
  </si>
  <si>
    <t>Brandon Hall (Green Line C)</t>
  </si>
  <si>
    <t>Fairbanks St. (Green Line C)</t>
  </si>
  <si>
    <t>Washington Sq. (Green Line C)</t>
  </si>
  <si>
    <t>Tappan St. (Green Line C)</t>
  </si>
  <si>
    <t>Dean Rd (Green Line C)</t>
  </si>
  <si>
    <t>Engelwood (Green Line C)</t>
  </si>
  <si>
    <t xml:space="preserve">Cleveland Circle (Green Line C) </t>
  </si>
  <si>
    <t>Northeastern</t>
  </si>
  <si>
    <t>Museum of Fine Arts</t>
  </si>
  <si>
    <t>Longwood Medical Area</t>
  </si>
  <si>
    <t>Brigham Circle</t>
  </si>
  <si>
    <t>Fenwood Rd.</t>
  </si>
  <si>
    <t>Mission Park</t>
  </si>
  <si>
    <t>Riverway</t>
  </si>
  <si>
    <t>Back of the Hill</t>
  </si>
  <si>
    <t>Heath St.</t>
  </si>
  <si>
    <t>North Cambridge Carhouse</t>
  </si>
  <si>
    <t>North Cambridge Operator’s Lobby</t>
  </si>
  <si>
    <t>Arlington Heights Operator’s Lobby</t>
  </si>
  <si>
    <t>Bennet St. Operator’s Lobby</t>
  </si>
  <si>
    <t>Watertown Operator’s Lobby</t>
  </si>
  <si>
    <t>Reservoir</t>
  </si>
  <si>
    <t>Riverside</t>
  </si>
  <si>
    <t>Lake St. Carhouse</t>
  </si>
  <si>
    <t>Lake St. Operator’s Lobby</t>
  </si>
  <si>
    <t>Clarendon Hill Operator’s Lobby</t>
  </si>
  <si>
    <t>Central Sq. Starters Booth</t>
  </si>
  <si>
    <t>Health St. Operator’s Lobby</t>
  </si>
  <si>
    <t>Water St. Yard Trailer</t>
  </si>
  <si>
    <t>IPM West Zone Total</t>
  </si>
  <si>
    <t>Total Estimated cost for West Zone</t>
  </si>
  <si>
    <t xml:space="preserve">Pricing </t>
  </si>
  <si>
    <t>Core</t>
  </si>
  <si>
    <t>Price per Sqft</t>
  </si>
  <si>
    <t>North</t>
  </si>
  <si>
    <t xml:space="preserve">South </t>
  </si>
  <si>
    <t>West</t>
  </si>
  <si>
    <t xml:space="preserve">Total </t>
  </si>
  <si>
    <t>Total Annual Price ($)</t>
  </si>
  <si>
    <t>Total Contract Price ($)</t>
  </si>
  <si>
    <t>Stations (Sqft)</t>
  </si>
  <si>
    <t>Facilities (Sqft)</t>
  </si>
  <si>
    <t xml:space="preserve">Other Costs </t>
  </si>
  <si>
    <t xml:space="preserve">Description in detail </t>
  </si>
  <si>
    <t>Pricing ($)</t>
  </si>
  <si>
    <r>
      <t xml:space="preserve">               </t>
    </r>
    <r>
      <rPr>
        <i/>
        <sz val="11"/>
        <color theme="1"/>
        <rFont val="Calibri"/>
        <family val="2"/>
        <scheme val="minor"/>
      </rPr>
      <t>*Please specify clearly any assumptions exclusions or inclusions within the pricing</t>
    </r>
  </si>
  <si>
    <t>Zones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</si>
</sst>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#,##0.00_);[Red]\(&quot;$&quot;#,##0.00\)"/>
    <numFmt numFmtId="41" formatCode="_(* #,##0_);_(* \(#,##0\);_(* &quot;-&quot;_);_(@_)"/>
    <numFmt numFmtId="43" formatCode="_(* #,##0.00_);_(* \(#,##0.00\);_(* &quot;-&quot;??_);_(@_)"/>
    <numFmt numFmtId="164" formatCode="&quot;$&quot;#,##0.00"/>
    <numFmt numFmtId="165" formatCode="_(* #,##0_);_(* \(#,##0\);_(* &quot;-&quot;??_);_(@_)"/>
    <numFmt numFmtId="166" formatCode="_([$$-409]* #,##0.00_);_([$$-409]* \(#,##0.00\);_([$$-409]* &quot;-&quot;??_);_(@_)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trike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rgb="FF0000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99">
    <xf numFmtId="0" fontId="0" fillId="0" borderId="0" xfId="0"/>
    <xf numFmtId="0" fontId="0" fillId="2" borderId="1" xfId="0" applyFill="1" applyBorder="1"/>
    <xf numFmtId="0" fontId="1" fillId="0" borderId="0" xfId="0" applyFont="1"/>
    <xf numFmtId="0" fontId="2" fillId="0" borderId="0" xfId="0" applyFont="1"/>
    <xf numFmtId="3" fontId="0" fillId="3" borderId="1" xfId="0" applyNumberFormat="1" applyFill="1" applyBorder="1" applyAlignment="1">
      <alignment horizontal="center"/>
    </xf>
    <xf numFmtId="0" fontId="1" fillId="4" borderId="0" xfId="0" applyFont="1" applyFill="1"/>
    <xf numFmtId="0" fontId="0" fillId="4" borderId="0" xfId="0" applyFill="1"/>
    <xf numFmtId="0" fontId="0" fillId="2" borderId="4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3" fontId="0" fillId="3" borderId="5" xfId="0" applyNumberFormat="1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3" fontId="0" fillId="3" borderId="1" xfId="0" applyNumberFormat="1" applyFill="1" applyBorder="1" applyAlignment="1">
      <alignment horizontal="right"/>
    </xf>
    <xf numFmtId="164" fontId="0" fillId="0" borderId="5" xfId="0" applyNumberFormat="1" applyBorder="1" applyAlignment="1">
      <alignment horizontal="right"/>
    </xf>
    <xf numFmtId="164" fontId="0" fillId="2" borderId="0" xfId="0" applyNumberFormat="1" applyFill="1" applyAlignment="1">
      <alignment horizontal="right"/>
    </xf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164" fontId="0" fillId="0" borderId="0" xfId="0" applyNumberFormat="1" applyAlignment="1">
      <alignment horizontal="right"/>
    </xf>
    <xf numFmtId="164" fontId="0" fillId="3" borderId="1" xfId="0" applyNumberFormat="1" applyFill="1" applyBorder="1"/>
    <xf numFmtId="164" fontId="0" fillId="0" borderId="1" xfId="0" applyNumberFormat="1" applyBorder="1"/>
    <xf numFmtId="164" fontId="0" fillId="2" borderId="1" xfId="0" applyNumberFormat="1" applyFill="1" applyBorder="1"/>
    <xf numFmtId="164" fontId="0" fillId="2" borderId="1" xfId="0" applyNumberFormat="1" applyFill="1" applyBorder="1" applyAlignment="1">
      <alignment horizontal="right"/>
    </xf>
    <xf numFmtId="3" fontId="0" fillId="3" borderId="5" xfId="0" applyNumberFormat="1" applyFill="1" applyBorder="1" applyAlignment="1">
      <alignment horizontal="right"/>
    </xf>
    <xf numFmtId="165" fontId="0" fillId="0" borderId="5" xfId="1" applyNumberFormat="1" applyFont="1" applyBorder="1" applyAlignment="1">
      <alignment horizontal="center"/>
    </xf>
    <xf numFmtId="165" fontId="0" fillId="2" borderId="0" xfId="1" applyNumberFormat="1" applyFont="1" applyFill="1"/>
    <xf numFmtId="165" fontId="0" fillId="0" borderId="0" xfId="1" applyNumberFormat="1" applyFont="1" applyFill="1"/>
    <xf numFmtId="165" fontId="0" fillId="0" borderId="0" xfId="1" applyNumberFormat="1" applyFont="1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4" borderId="0" xfId="0" applyFill="1" applyAlignment="1">
      <alignment vertical="center"/>
    </xf>
    <xf numFmtId="0" fontId="0" fillId="4" borderId="1" xfId="0" applyFill="1" applyBorder="1"/>
    <xf numFmtId="164" fontId="0" fillId="4" borderId="1" xfId="0" applyNumberFormat="1" applyFill="1" applyBorder="1"/>
    <xf numFmtId="0" fontId="0" fillId="6" borderId="0" xfId="0" applyFill="1" applyAlignment="1">
      <alignment vertical="center"/>
    </xf>
    <xf numFmtId="164" fontId="0" fillId="0" borderId="8" xfId="0" applyNumberFormat="1" applyBorder="1"/>
    <xf numFmtId="9" fontId="0" fillId="3" borderId="1" xfId="2" applyFont="1" applyFill="1" applyBorder="1"/>
    <xf numFmtId="164" fontId="0" fillId="6" borderId="1" xfId="0" applyNumberFormat="1" applyFill="1" applyBorder="1"/>
    <xf numFmtId="164" fontId="0" fillId="6" borderId="1" xfId="0" applyNumberFormat="1" applyFill="1" applyBorder="1" applyAlignment="1">
      <alignment horizontal="right"/>
    </xf>
    <xf numFmtId="0" fontId="0" fillId="6" borderId="1" xfId="0" applyFill="1" applyBorder="1"/>
    <xf numFmtId="0" fontId="0" fillId="5" borderId="0" xfId="0" applyFill="1"/>
    <xf numFmtId="164" fontId="0" fillId="0" borderId="0" xfId="0" applyNumberFormat="1"/>
    <xf numFmtId="0" fontId="0" fillId="3" borderId="0" xfId="0" applyFill="1"/>
    <xf numFmtId="0" fontId="1" fillId="3" borderId="0" xfId="0" applyFont="1" applyFill="1"/>
    <xf numFmtId="0" fontId="0" fillId="0" borderId="9" xfId="0" applyBorder="1" applyAlignment="1">
      <alignment vertical="center"/>
    </xf>
    <xf numFmtId="3" fontId="0" fillId="0" borderId="8" xfId="0" applyNumberFormat="1" applyBorder="1" applyAlignment="1">
      <alignment horizontal="right"/>
    </xf>
    <xf numFmtId="0" fontId="1" fillId="2" borderId="0" xfId="0" applyFont="1" applyFill="1" applyAlignment="1">
      <alignment horizontal="center"/>
    </xf>
    <xf numFmtId="165" fontId="0" fillId="0" borderId="8" xfId="1" applyNumberFormat="1" applyFont="1" applyBorder="1" applyAlignment="1">
      <alignment horizontal="center"/>
    </xf>
    <xf numFmtId="165" fontId="0" fillId="0" borderId="8" xfId="1" applyNumberFormat="1" applyFont="1" applyBorder="1" applyAlignment="1"/>
    <xf numFmtId="0" fontId="0" fillId="6" borderId="9" xfId="0" applyFill="1" applyBorder="1" applyAlignment="1">
      <alignment vertical="center"/>
    </xf>
    <xf numFmtId="165" fontId="0" fillId="0" borderId="10" xfId="1" applyNumberFormat="1" applyFont="1" applyBorder="1" applyAlignment="1">
      <alignment horizontal="center"/>
    </xf>
    <xf numFmtId="165" fontId="0" fillId="6" borderId="10" xfId="1" applyNumberFormat="1" applyFont="1" applyFill="1" applyBorder="1"/>
    <xf numFmtId="164" fontId="0" fillId="3" borderId="10" xfId="0" applyNumberFormat="1" applyFill="1" applyBorder="1"/>
    <xf numFmtId="0" fontId="0" fillId="6" borderId="10" xfId="0" applyFill="1" applyBorder="1"/>
    <xf numFmtId="0" fontId="0" fillId="2" borderId="9" xfId="0" applyFill="1" applyBorder="1" applyAlignment="1">
      <alignment vertical="center"/>
    </xf>
    <xf numFmtId="165" fontId="0" fillId="2" borderId="10" xfId="1" applyNumberFormat="1" applyFont="1" applyFill="1" applyBorder="1"/>
    <xf numFmtId="41" fontId="0" fillId="6" borderId="10" xfId="1" applyNumberFormat="1" applyFont="1" applyFill="1" applyBorder="1"/>
    <xf numFmtId="0" fontId="0" fillId="0" borderId="11" xfId="0" applyBorder="1" applyAlignment="1">
      <alignment vertical="center"/>
    </xf>
    <xf numFmtId="165" fontId="0" fillId="0" borderId="9" xfId="1" applyNumberFormat="1" applyFont="1" applyBorder="1" applyAlignment="1">
      <alignment horizontal="center"/>
    </xf>
    <xf numFmtId="3" fontId="0" fillId="3" borderId="9" xfId="0" applyNumberFormat="1" applyFill="1" applyBorder="1" applyAlignment="1">
      <alignment horizontal="right"/>
    </xf>
    <xf numFmtId="164" fontId="0" fillId="0" borderId="9" xfId="0" applyNumberFormat="1" applyBorder="1" applyAlignment="1">
      <alignment horizontal="right"/>
    </xf>
    <xf numFmtId="165" fontId="0" fillId="2" borderId="9" xfId="1" applyNumberFormat="1" applyFont="1" applyFill="1" applyBorder="1"/>
    <xf numFmtId="0" fontId="0" fillId="2" borderId="12" xfId="0" applyFill="1" applyBorder="1" applyAlignment="1">
      <alignment vertical="center"/>
    </xf>
    <xf numFmtId="164" fontId="0" fillId="2" borderId="10" xfId="0" applyNumberFormat="1" applyFill="1" applyBorder="1" applyAlignment="1">
      <alignment horizontal="right"/>
    </xf>
    <xf numFmtId="165" fontId="0" fillId="2" borderId="13" xfId="1" applyNumberFormat="1" applyFont="1" applyFill="1" applyBorder="1"/>
    <xf numFmtId="164" fontId="0" fillId="2" borderId="9" xfId="0" applyNumberFormat="1" applyFill="1" applyBorder="1" applyAlignment="1">
      <alignment horizontal="right"/>
    </xf>
    <xf numFmtId="165" fontId="0" fillId="2" borderId="7" xfId="1" applyNumberFormat="1" applyFont="1" applyFill="1" applyBorder="1"/>
    <xf numFmtId="164" fontId="0" fillId="2" borderId="3" xfId="0" applyNumberFormat="1" applyFill="1" applyBorder="1" applyAlignment="1">
      <alignment horizontal="right"/>
    </xf>
    <xf numFmtId="164" fontId="0" fillId="0" borderId="11" xfId="0" applyNumberFormat="1" applyBorder="1" applyAlignment="1">
      <alignment horizontal="right"/>
    </xf>
    <xf numFmtId="165" fontId="0" fillId="0" borderId="10" xfId="1" applyNumberFormat="1" applyFont="1" applyBorder="1" applyAlignment="1">
      <alignment horizontal="right"/>
    </xf>
    <xf numFmtId="3" fontId="0" fillId="2" borderId="10" xfId="0" applyNumberFormat="1" applyFill="1" applyBorder="1" applyAlignment="1">
      <alignment horizontal="right"/>
    </xf>
    <xf numFmtId="0" fontId="8" fillId="0" borderId="11" xfId="0" applyFont="1" applyBorder="1"/>
    <xf numFmtId="3" fontId="8" fillId="0" borderId="8" xfId="0" applyNumberFormat="1" applyFont="1" applyBorder="1"/>
    <xf numFmtId="0" fontId="8" fillId="7" borderId="10" xfId="0" applyFont="1" applyFill="1" applyBorder="1"/>
    <xf numFmtId="8" fontId="8" fillId="0" borderId="8" xfId="0" applyNumberFormat="1" applyFont="1" applyBorder="1"/>
    <xf numFmtId="0" fontId="8" fillId="7" borderId="8" xfId="0" applyFont="1" applyFill="1" applyBorder="1"/>
    <xf numFmtId="164" fontId="0" fillId="6" borderId="10" xfId="1" applyNumberFormat="1" applyFont="1" applyFill="1" applyBorder="1"/>
    <xf numFmtId="165" fontId="0" fillId="0" borderId="9" xfId="1" applyNumberFormat="1" applyFont="1" applyFill="1" applyBorder="1" applyAlignment="1">
      <alignment horizontal="center"/>
    </xf>
    <xf numFmtId="0" fontId="0" fillId="2" borderId="11" xfId="0" applyFill="1" applyBorder="1" applyAlignment="1">
      <alignment vertical="center"/>
    </xf>
    <xf numFmtId="166" fontId="0" fillId="3" borderId="1" xfId="0" applyNumberFormat="1" applyFill="1" applyBorder="1"/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3" fontId="0" fillId="0" borderId="1" xfId="0" applyNumberFormat="1" applyBorder="1"/>
    <xf numFmtId="43" fontId="0" fillId="0" borderId="1" xfId="1" applyFont="1" applyBorder="1"/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/>
    <xf numFmtId="0" fontId="0" fillId="0" borderId="0" xfId="0" applyAlignment="1"/>
    <xf numFmtId="0" fontId="10" fillId="0" borderId="1" xfId="0" applyFont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documenttasks/documenttask1.xml><?xml version="1.0" encoding="utf-8"?>
<Tasks xmlns="http://schemas.microsoft.com/office/tasks/2019/documenttasks">
  <Task id="{014EF727-68FF-44FD-B77D-2E779D38D321}">
    <Anchor>
      <Comment id="{5406048B-DCBE-4B75-92C3-9A14EF626F2A}"/>
    </Anchor>
    <History>
      <Event time="2026-05-08T13:05:50.21" id="{9B09ABD2-3B8A-4D4E-BC65-14560B34E2ED}">
        <Attribution userId="S::gknoth@mbta.com::8776db40-9e22-49c4-9b74-aef511d19f76" userName="Knoth, Gretchen" userProvider="AD"/>
        <Anchor>
          <Comment id="{5406048B-DCBE-4B75-92C3-9A14EF626F2A}"/>
        </Anchor>
        <Create/>
      </Event>
      <Event time="2026-05-08T13:05:50.21" id="{2740F128-2A7B-4247-A261-0B93A73BB541}">
        <Attribution userId="S::gknoth@mbta.com::8776db40-9e22-49c4-9b74-aef511d19f76" userName="Knoth, Gretchen" userProvider="AD"/>
        <Anchor>
          <Comment id="{5406048B-DCBE-4B75-92C3-9A14EF626F2A}"/>
        </Anchor>
        <Assign userId="S::JCarranza@mbta.com::e1c12ae7-2d76-4ed0-912c-89a7e9ecc2fe" userName="Carranza, John" userProvider="AD"/>
      </Event>
      <Event time="2026-05-08T13:05:50.21" id="{C9003020-9056-49FA-A805-3DBCB0C46D8D}">
        <Attribution userId="S::gknoth@mbta.com::8776db40-9e22-49c4-9b74-aef511d19f76" userName="Knoth, Gretchen" userProvider="AD"/>
        <Anchor>
          <Comment id="{5406048B-DCBE-4B75-92C3-9A14EF626F2A}"/>
        </Anchor>
        <SetTitle title="@Carranza, John , @Arroyo, Emmanuel , and @Orellana, Eddie - is 10 service visits per month still reasonable?"/>
      </Event>
      <Event time="2026-05-08T15:53:52.26" id="{90875216-14E5-4E65-B468-728528C3E34F}">
        <Attribution userId="S::gknoth@mbta.com::8776db40-9e22-49c4-9b74-aef511d19f76" userName="Knoth, Gretchen" userProvider="AD"/>
        <Progress percentComplete="100"/>
      </Event>
    </History>
  </Task>
</Task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1</xdr:col>
      <xdr:colOff>287735</xdr:colOff>
      <xdr:row>4</xdr:row>
      <xdr:rowOff>127000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899FA6-AC72-4F1C-B891-C6DB02A67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897335" cy="844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bta.sharepoint.com/PP-PROLOG/JMoynihan/Bids%20FY20%20(Moynihan)/183-003984%20(RFP%2086-20)%20Pest%20Control/Response%20Form%202%20%20Pricing%20Workshe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 for Attachment 2"/>
      <sheetName val=" Pricing Summary Sheet "/>
      <sheetName val="Station and Facility info"/>
      <sheetName val="Janitorial Labor Hours"/>
      <sheetName val="Janitorial Total Cost"/>
      <sheetName val="Janitorial Overhead &amp; Profit"/>
      <sheetName val="Sheet3"/>
      <sheetName val="Snow Clearing Detail"/>
      <sheetName val="Snow Clearing Overhead &amp; Profit"/>
      <sheetName val="Sheet2"/>
    </sheetNames>
    <sheetDataSet>
      <sheetData sheetId="0"/>
      <sheetData sheetId="1"/>
      <sheetData sheetId="2">
        <row r="288">
          <cell r="CB288">
            <v>400</v>
          </cell>
        </row>
        <row r="289">
          <cell r="CB289">
            <v>620</v>
          </cell>
        </row>
        <row r="290">
          <cell r="CB290">
            <v>2000</v>
          </cell>
        </row>
        <row r="291">
          <cell r="CB291">
            <v>2500</v>
          </cell>
        </row>
        <row r="292">
          <cell r="CB292">
            <v>5440</v>
          </cell>
        </row>
        <row r="293">
          <cell r="CB293">
            <v>10400</v>
          </cell>
        </row>
        <row r="294">
          <cell r="CB294">
            <v>6408</v>
          </cell>
        </row>
        <row r="295">
          <cell r="CB295">
            <v>2000</v>
          </cell>
        </row>
        <row r="296">
          <cell r="CB296">
            <v>360</v>
          </cell>
        </row>
        <row r="297">
          <cell r="CB297">
            <v>200</v>
          </cell>
        </row>
        <row r="298">
          <cell r="CB298">
            <v>200</v>
          </cell>
        </row>
        <row r="299">
          <cell r="CB299">
            <v>200</v>
          </cell>
        </row>
        <row r="300">
          <cell r="CB300">
            <v>200</v>
          </cell>
        </row>
        <row r="301">
          <cell r="CB301">
            <v>200</v>
          </cell>
        </row>
        <row r="302">
          <cell r="CB302">
            <v>200</v>
          </cell>
        </row>
        <row r="303">
          <cell r="CB303">
            <v>200</v>
          </cell>
        </row>
        <row r="304">
          <cell r="CB304">
            <v>200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Arroyo, Emmanuel" id="{F3EC34F5-03ED-447B-9996-211DAF580A8E}" userId="EArroyo@mbta.com" providerId="PeoplePicker"/>
  <person displayName="Orellana, Eddie" id="{7F666583-0E9C-4CEB-8E76-08F23637D78F}" userId="EOrellana@mbta.com" providerId="PeoplePicker"/>
  <person displayName="Carranza, John" id="{F7AF1744-932D-47AC-95FD-6D03DC3AF1FC}" userId="JCarranza@mbta.com" providerId="PeoplePicker"/>
  <person displayName="Knoth, Gretchen" id="{9FA24E95-14FE-434D-8277-E084F6321A3A}" userId="S::gknoth@mbta.com::8776db40-9e22-49c4-9b74-aef511d19f76" providerId="AD"/>
  <person displayName="Carranza, John" id="{952D22F0-DC38-4AE1-A4B4-55BCC38117EC}" userId="S::jcarranza@mbta.com::e1c12ae7-2d76-4ed0-912c-89a7e9ecc2fe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60" dT="2026-05-08T13:05:50.30" personId="{9FA24E95-14FE-434D-8277-E084F6321A3A}" id="{5406048B-DCBE-4B75-92C3-9A14EF626F2A}" done="1">
    <text>@Carranza, John , @Arroyo, Emmanuel , and @Orellana, Eddie - is 10 service visits per month still reasonable?</text>
    <mentions>
      <mention mentionpersonId="{F7AF1744-932D-47AC-95FD-6D03DC3AF1FC}" mentionId="{47D77A3B-C078-46D4-A6ED-5FC81FB60A2A}" startIndex="0" length="15"/>
      <mention mentionpersonId="{F3EC34F5-03ED-447B-9996-211DAF580A8E}" mentionId="{15BE3F93-303D-4C0A-A42C-0C13D255B603}" startIndex="18" length="17"/>
      <mention mentionpersonId="{7F666583-0E9C-4CEB-8E76-08F23637D78F}" mentionId="{5DCBD058-5414-42CC-96D5-8957BE7F1D75}" startIndex="42" length="16"/>
    </mentions>
  </threadedComment>
  <threadedComment ref="A60" dT="2026-05-08T15:19:35.38" personId="{952D22F0-DC38-4AE1-A4B4-55BCC38117EC}" id="{A0C237C7-E6BF-408C-8B3E-9934733A1667}" parentId="{5406048B-DCBE-4B75-92C3-9A14EF626F2A}">
    <text>thats 2-3 per week/per zone.  That sounds reasonable.  This would obviously change depending on needs that pop up.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microsoft.com/office/2019/04/relationships/documenttask" Target="../documenttasks/documenttask1.xml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8BB86-6143-4B54-BC91-F4DDA36CCF51}">
  <dimension ref="A7:G27"/>
  <sheetViews>
    <sheetView tabSelected="1" topLeftCell="A7" workbookViewId="0">
      <selection activeCell="J21" sqref="J21"/>
    </sheetView>
  </sheetViews>
  <sheetFormatPr defaultRowHeight="14.5" x14ac:dyDescent="0.35"/>
  <cols>
    <col min="3" max="4" width="12.54296875" bestFit="1" customWidth="1"/>
    <col min="5" max="5" width="14" customWidth="1"/>
    <col min="6" max="6" width="12" customWidth="1"/>
    <col min="7" max="7" width="13.26953125" customWidth="1"/>
  </cols>
  <sheetData>
    <row r="7" spans="1:7" x14ac:dyDescent="0.35">
      <c r="A7" s="2" t="s">
        <v>0</v>
      </c>
    </row>
    <row r="8" spans="1:7" x14ac:dyDescent="0.35">
      <c r="A8" t="s">
        <v>2</v>
      </c>
      <c r="D8" s="89"/>
      <c r="E8" s="90"/>
    </row>
    <row r="11" spans="1:7" ht="15.5" x14ac:dyDescent="0.35">
      <c r="A11" s="98" t="s">
        <v>227</v>
      </c>
      <c r="B11" s="98"/>
      <c r="C11" s="98"/>
      <c r="D11" s="98"/>
      <c r="E11" s="98"/>
      <c r="F11" s="98"/>
      <c r="G11" s="98"/>
    </row>
    <row r="12" spans="1:7" ht="52.5" customHeight="1" x14ac:dyDescent="0.35">
      <c r="A12" s="88"/>
      <c r="B12" s="91" t="s">
        <v>242</v>
      </c>
      <c r="C12" s="91" t="s">
        <v>236</v>
      </c>
      <c r="D12" s="91" t="s">
        <v>237</v>
      </c>
      <c r="E12" s="92" t="s">
        <v>229</v>
      </c>
      <c r="F12" s="92" t="s">
        <v>234</v>
      </c>
      <c r="G12" s="92" t="s">
        <v>235</v>
      </c>
    </row>
    <row r="13" spans="1:7" x14ac:dyDescent="0.35">
      <c r="A13" s="88">
        <v>1</v>
      </c>
      <c r="B13" s="88" t="s">
        <v>228</v>
      </c>
      <c r="C13" s="93">
        <v>838305</v>
      </c>
      <c r="D13" s="93">
        <v>899731</v>
      </c>
      <c r="E13" s="88"/>
      <c r="F13" s="88"/>
      <c r="G13" s="88"/>
    </row>
    <row r="14" spans="1:7" x14ac:dyDescent="0.35">
      <c r="A14" s="88">
        <v>2</v>
      </c>
      <c r="B14" s="88" t="s">
        <v>230</v>
      </c>
      <c r="C14" s="93">
        <v>549056</v>
      </c>
      <c r="D14" s="94">
        <v>989049</v>
      </c>
      <c r="E14" s="88"/>
      <c r="F14" s="88"/>
      <c r="G14" s="88"/>
    </row>
    <row r="15" spans="1:7" x14ac:dyDescent="0.35">
      <c r="A15" s="88">
        <v>3</v>
      </c>
      <c r="B15" s="88" t="s">
        <v>231</v>
      </c>
      <c r="C15" s="94">
        <v>1148698</v>
      </c>
      <c r="D15" s="94">
        <v>1309795</v>
      </c>
      <c r="E15" s="88"/>
      <c r="F15" s="88"/>
      <c r="G15" s="88"/>
    </row>
    <row r="16" spans="1:7" x14ac:dyDescent="0.35">
      <c r="A16" s="88">
        <v>4</v>
      </c>
      <c r="B16" s="88" t="s">
        <v>232</v>
      </c>
      <c r="C16" s="94">
        <v>560439</v>
      </c>
      <c r="D16" s="93">
        <v>587843</v>
      </c>
      <c r="E16" s="88"/>
      <c r="F16" s="88"/>
      <c r="G16" s="88"/>
    </row>
    <row r="17" spans="1:7" x14ac:dyDescent="0.35">
      <c r="A17" s="95" t="s">
        <v>233</v>
      </c>
      <c r="B17" s="95"/>
      <c r="C17" s="96">
        <f>SUM(C13:C16)</f>
        <v>3096498</v>
      </c>
      <c r="D17" s="96">
        <f>SUM(D13:D16)</f>
        <v>3786418</v>
      </c>
      <c r="E17" s="88"/>
      <c r="F17" s="93">
        <f>SUM(F13:F16)</f>
        <v>0</v>
      </c>
      <c r="G17" s="93">
        <f>SUM(G13:G16)</f>
        <v>0</v>
      </c>
    </row>
    <row r="20" spans="1:7" ht="15.5" x14ac:dyDescent="0.35">
      <c r="A20" s="98" t="s">
        <v>238</v>
      </c>
      <c r="B20" s="98"/>
      <c r="C20" s="98"/>
      <c r="D20" s="98"/>
      <c r="E20" s="98"/>
      <c r="F20" s="98"/>
      <c r="G20" s="98"/>
    </row>
    <row r="21" spans="1:7" x14ac:dyDescent="0.35">
      <c r="A21" s="88"/>
      <c r="B21" s="95" t="s">
        <v>239</v>
      </c>
      <c r="C21" s="95"/>
      <c r="D21" s="95" t="s">
        <v>240</v>
      </c>
      <c r="E21" s="95"/>
      <c r="F21" s="95"/>
      <c r="G21" s="95"/>
    </row>
    <row r="22" spans="1:7" x14ac:dyDescent="0.35">
      <c r="A22" s="88">
        <v>1</v>
      </c>
      <c r="B22" s="88"/>
      <c r="C22" s="88"/>
      <c r="D22" s="88"/>
      <c r="E22" s="88"/>
      <c r="F22" s="88"/>
      <c r="G22" s="88"/>
    </row>
    <row r="23" spans="1:7" x14ac:dyDescent="0.35">
      <c r="A23" s="88">
        <v>2</v>
      </c>
      <c r="B23" s="88"/>
      <c r="C23" s="88"/>
      <c r="D23" s="88"/>
      <c r="E23" s="88"/>
      <c r="F23" s="88"/>
      <c r="G23" s="88"/>
    </row>
    <row r="24" spans="1:7" x14ac:dyDescent="0.35">
      <c r="A24" s="88">
        <v>3</v>
      </c>
      <c r="B24" s="88"/>
      <c r="C24" s="88"/>
      <c r="D24" s="88"/>
      <c r="E24" s="88"/>
      <c r="F24" s="88"/>
      <c r="G24" s="88"/>
    </row>
    <row r="27" spans="1:7" x14ac:dyDescent="0.35">
      <c r="A27" s="97" t="s">
        <v>241</v>
      </c>
      <c r="B27" s="97"/>
      <c r="C27" s="97"/>
      <c r="D27" s="97"/>
      <c r="E27" s="97"/>
      <c r="F27" s="97"/>
      <c r="G27" s="97"/>
    </row>
  </sheetData>
  <mergeCells count="7">
    <mergeCell ref="A20:G20"/>
    <mergeCell ref="B21:C21"/>
    <mergeCell ref="D21:G21"/>
    <mergeCell ref="A27:G27"/>
    <mergeCell ref="D8:E8"/>
    <mergeCell ref="A17:B17"/>
    <mergeCell ref="A11:G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0"/>
  <sheetViews>
    <sheetView workbookViewId="0">
      <selection activeCell="B42" sqref="B42"/>
    </sheetView>
  </sheetViews>
  <sheetFormatPr defaultRowHeight="14.5" x14ac:dyDescent="0.35"/>
  <cols>
    <col min="1" max="1" width="50.7265625" customWidth="1"/>
    <col min="2" max="2" width="14.54296875" customWidth="1"/>
    <col min="3" max="5" width="14.453125" customWidth="1"/>
    <col min="6" max="6" width="16.81640625" customWidth="1"/>
    <col min="7" max="7" width="22" customWidth="1"/>
    <col min="8" max="8" width="14.26953125" customWidth="1"/>
    <col min="9" max="9" width="20" customWidth="1"/>
    <col min="10" max="10" width="11.26953125" customWidth="1"/>
    <col min="11" max="11" width="10.7265625" customWidth="1"/>
    <col min="12" max="12" width="15.7265625" customWidth="1"/>
    <col min="13" max="14" width="13.1796875" customWidth="1"/>
  </cols>
  <sheetData>
    <row r="1" spans="1:14" ht="14.5" customHeight="1" x14ac:dyDescent="0.35">
      <c r="A1" s="2" t="s">
        <v>0</v>
      </c>
      <c r="B1" s="46"/>
      <c r="C1" s="44" t="s">
        <v>1</v>
      </c>
      <c r="D1" s="47"/>
    </row>
    <row r="2" spans="1:14" ht="14.5" customHeight="1" x14ac:dyDescent="0.35">
      <c r="A2" t="s">
        <v>2</v>
      </c>
      <c r="B2" s="87"/>
      <c r="C2" s="87"/>
      <c r="D2" s="2"/>
      <c r="E2" s="2"/>
      <c r="M2" s="85"/>
      <c r="N2" s="85"/>
    </row>
    <row r="3" spans="1:14" x14ac:dyDescent="0.35">
      <c r="A3" s="2"/>
    </row>
    <row r="4" spans="1:14" x14ac:dyDescent="0.35">
      <c r="A4" s="3"/>
    </row>
    <row r="5" spans="1:14" x14ac:dyDescent="0.35">
      <c r="A5" s="5" t="s">
        <v>3</v>
      </c>
      <c r="B5" s="6"/>
      <c r="C5" s="6"/>
      <c r="D5" s="6"/>
      <c r="E5" s="6"/>
    </row>
    <row r="6" spans="1:14" x14ac:dyDescent="0.35">
      <c r="A6" s="5" t="s">
        <v>4</v>
      </c>
      <c r="B6" s="6"/>
      <c r="C6" s="6"/>
      <c r="D6" s="6"/>
      <c r="E6" s="6"/>
    </row>
    <row r="7" spans="1:14" x14ac:dyDescent="0.35">
      <c r="A7" s="5" t="s">
        <v>5</v>
      </c>
      <c r="B7" s="6"/>
      <c r="C7" s="6"/>
      <c r="D7" s="6"/>
      <c r="E7" s="6"/>
    </row>
    <row r="8" spans="1:14" x14ac:dyDescent="0.35">
      <c r="A8" s="5" t="s">
        <v>6</v>
      </c>
      <c r="B8" s="6"/>
      <c r="C8" s="6"/>
      <c r="D8" s="6"/>
      <c r="E8" s="6"/>
    </row>
    <row r="9" spans="1:14" x14ac:dyDescent="0.35">
      <c r="A9" s="15" t="s">
        <v>7</v>
      </c>
      <c r="B9" s="16"/>
      <c r="C9" s="16"/>
      <c r="D9" s="16"/>
      <c r="E9" s="16"/>
    </row>
    <row r="10" spans="1:14" x14ac:dyDescent="0.35">
      <c r="A10" s="7"/>
      <c r="B10" s="8"/>
      <c r="C10" s="86"/>
      <c r="D10" s="86"/>
      <c r="E10" s="84"/>
    </row>
    <row r="11" spans="1:14" x14ac:dyDescent="0.35">
      <c r="A11" s="7"/>
      <c r="B11" s="8"/>
      <c r="C11" s="11"/>
      <c r="D11" s="9"/>
      <c r="E11" s="9" t="s">
        <v>8</v>
      </c>
    </row>
    <row r="12" spans="1:14" x14ac:dyDescent="0.35">
      <c r="A12" s="50" t="s">
        <v>9</v>
      </c>
      <c r="B12" s="12" t="s">
        <v>10</v>
      </c>
      <c r="C12" s="12" t="s">
        <v>11</v>
      </c>
      <c r="D12" s="12" t="s">
        <v>12</v>
      </c>
      <c r="E12" s="12" t="s">
        <v>13</v>
      </c>
    </row>
    <row r="13" spans="1:14" x14ac:dyDescent="0.35">
      <c r="A13" s="48" t="s">
        <v>14</v>
      </c>
      <c r="B13" s="49">
        <v>63129</v>
      </c>
      <c r="C13" s="10"/>
      <c r="D13" s="18">
        <f>C13*12</f>
        <v>0</v>
      </c>
      <c r="E13" s="18">
        <f>D13*3</f>
        <v>0</v>
      </c>
    </row>
    <row r="14" spans="1:14" x14ac:dyDescent="0.35">
      <c r="A14" s="48" t="s">
        <v>15</v>
      </c>
      <c r="B14" s="49">
        <v>70704</v>
      </c>
      <c r="C14" s="4"/>
      <c r="D14" s="18">
        <f t="shared" ref="D14:D47" si="0">C14*12</f>
        <v>0</v>
      </c>
      <c r="E14" s="18">
        <f t="shared" ref="E14:E47" si="1">D14*3</f>
        <v>0</v>
      </c>
    </row>
    <row r="15" spans="1:14" x14ac:dyDescent="0.35">
      <c r="A15" s="48" t="s">
        <v>16</v>
      </c>
      <c r="B15" s="49">
        <v>74006</v>
      </c>
      <c r="C15" s="4"/>
      <c r="D15" s="18">
        <f t="shared" si="0"/>
        <v>0</v>
      </c>
      <c r="E15" s="18">
        <f t="shared" si="1"/>
        <v>0</v>
      </c>
    </row>
    <row r="16" spans="1:14" x14ac:dyDescent="0.35">
      <c r="A16" s="48" t="s">
        <v>17</v>
      </c>
      <c r="B16" s="49">
        <v>104714</v>
      </c>
      <c r="C16" s="4"/>
      <c r="D16" s="18">
        <f t="shared" si="0"/>
        <v>0</v>
      </c>
      <c r="E16" s="18">
        <f t="shared" si="1"/>
        <v>0</v>
      </c>
      <c r="F16" s="13"/>
    </row>
    <row r="17" spans="1:6" x14ac:dyDescent="0.35">
      <c r="A17" s="48" t="s">
        <v>18</v>
      </c>
      <c r="B17" s="49">
        <v>18314</v>
      </c>
      <c r="C17" s="4"/>
      <c r="D17" s="18">
        <f t="shared" si="0"/>
        <v>0</v>
      </c>
      <c r="E17" s="18">
        <f t="shared" si="1"/>
        <v>0</v>
      </c>
      <c r="F17" s="13"/>
    </row>
    <row r="18" spans="1:6" x14ac:dyDescent="0.35">
      <c r="A18" s="48" t="s">
        <v>19</v>
      </c>
      <c r="B18" s="49">
        <v>41929</v>
      </c>
      <c r="C18" s="4"/>
      <c r="D18" s="18">
        <f t="shared" si="0"/>
        <v>0</v>
      </c>
      <c r="E18" s="18">
        <f t="shared" si="1"/>
        <v>0</v>
      </c>
      <c r="F18" s="13"/>
    </row>
    <row r="19" spans="1:6" x14ac:dyDescent="0.35">
      <c r="A19" s="48" t="s">
        <v>20</v>
      </c>
      <c r="B19" s="49">
        <v>36160</v>
      </c>
      <c r="C19" s="4"/>
      <c r="D19" s="18">
        <f t="shared" si="0"/>
        <v>0</v>
      </c>
      <c r="E19" s="18">
        <f t="shared" si="1"/>
        <v>0</v>
      </c>
      <c r="F19" s="13"/>
    </row>
    <row r="20" spans="1:6" x14ac:dyDescent="0.35">
      <c r="A20" s="48" t="s">
        <v>21</v>
      </c>
      <c r="B20" s="49">
        <v>16866</v>
      </c>
      <c r="C20" s="4"/>
      <c r="D20" s="18">
        <f t="shared" si="0"/>
        <v>0</v>
      </c>
      <c r="E20" s="18">
        <f t="shared" si="1"/>
        <v>0</v>
      </c>
      <c r="F20" s="13"/>
    </row>
    <row r="21" spans="1:6" x14ac:dyDescent="0.35">
      <c r="A21" s="48" t="s">
        <v>22</v>
      </c>
      <c r="B21" s="49">
        <v>57135</v>
      </c>
      <c r="C21" s="4"/>
      <c r="D21" s="18">
        <f t="shared" si="0"/>
        <v>0</v>
      </c>
      <c r="E21" s="18">
        <f t="shared" si="1"/>
        <v>0</v>
      </c>
      <c r="F21" s="13"/>
    </row>
    <row r="22" spans="1:6" x14ac:dyDescent="0.35">
      <c r="A22" s="48" t="s">
        <v>23</v>
      </c>
      <c r="B22" s="49">
        <v>37713</v>
      </c>
      <c r="C22" s="4"/>
      <c r="D22" s="18">
        <f t="shared" si="0"/>
        <v>0</v>
      </c>
      <c r="E22" s="18">
        <f t="shared" si="1"/>
        <v>0</v>
      </c>
      <c r="F22" s="13"/>
    </row>
    <row r="23" spans="1:6" x14ac:dyDescent="0.35">
      <c r="A23" s="48" t="s">
        <v>24</v>
      </c>
      <c r="B23" s="49">
        <v>40038</v>
      </c>
      <c r="C23" s="4"/>
      <c r="D23" s="18">
        <f t="shared" si="0"/>
        <v>0</v>
      </c>
      <c r="E23" s="18">
        <f t="shared" si="1"/>
        <v>0</v>
      </c>
      <c r="F23" s="13"/>
    </row>
    <row r="24" spans="1:6" x14ac:dyDescent="0.35">
      <c r="A24" s="48" t="s">
        <v>25</v>
      </c>
      <c r="B24" s="49">
        <v>52185</v>
      </c>
      <c r="C24" s="4"/>
      <c r="D24" s="18">
        <f t="shared" si="0"/>
        <v>0</v>
      </c>
      <c r="E24" s="18">
        <f t="shared" si="1"/>
        <v>0</v>
      </c>
      <c r="F24" s="13"/>
    </row>
    <row r="25" spans="1:6" x14ac:dyDescent="0.35">
      <c r="A25" s="48" t="s">
        <v>26</v>
      </c>
      <c r="B25" s="49">
        <v>26831</v>
      </c>
      <c r="C25" s="4"/>
      <c r="D25" s="18">
        <f t="shared" si="0"/>
        <v>0</v>
      </c>
      <c r="E25" s="18">
        <f t="shared" si="1"/>
        <v>0</v>
      </c>
      <c r="F25" s="13"/>
    </row>
    <row r="26" spans="1:6" x14ac:dyDescent="0.35">
      <c r="A26" s="48" t="s">
        <v>27</v>
      </c>
      <c r="B26" s="49">
        <v>25226</v>
      </c>
      <c r="C26" s="4"/>
      <c r="D26" s="18">
        <f t="shared" si="0"/>
        <v>0</v>
      </c>
      <c r="E26" s="18">
        <f t="shared" si="1"/>
        <v>0</v>
      </c>
      <c r="F26" s="13"/>
    </row>
    <row r="27" spans="1:6" x14ac:dyDescent="0.35">
      <c r="A27" s="48" t="s">
        <v>28</v>
      </c>
      <c r="B27" s="49">
        <v>32970</v>
      </c>
      <c r="C27" s="17"/>
      <c r="D27" s="18">
        <f t="shared" si="0"/>
        <v>0</v>
      </c>
      <c r="E27" s="18">
        <f t="shared" si="1"/>
        <v>0</v>
      </c>
      <c r="F27" s="13"/>
    </row>
    <row r="28" spans="1:6" x14ac:dyDescent="0.35">
      <c r="A28" s="48" t="s">
        <v>29</v>
      </c>
      <c r="B28" s="49">
        <v>37384</v>
      </c>
      <c r="C28" s="17"/>
      <c r="D28" s="18">
        <f t="shared" si="0"/>
        <v>0</v>
      </c>
      <c r="E28" s="18">
        <f t="shared" si="1"/>
        <v>0</v>
      </c>
      <c r="F28" s="13"/>
    </row>
    <row r="29" spans="1:6" x14ac:dyDescent="0.35">
      <c r="A29" s="48" t="s">
        <v>30</v>
      </c>
      <c r="B29" s="49">
        <v>11961</v>
      </c>
      <c r="C29" s="17"/>
      <c r="D29" s="18">
        <f t="shared" si="0"/>
        <v>0</v>
      </c>
      <c r="E29" s="18">
        <f t="shared" si="1"/>
        <v>0</v>
      </c>
      <c r="F29" s="13"/>
    </row>
    <row r="30" spans="1:6" x14ac:dyDescent="0.35">
      <c r="A30" s="48" t="s">
        <v>31</v>
      </c>
      <c r="B30" s="49">
        <v>12414</v>
      </c>
      <c r="C30" s="17"/>
      <c r="D30" s="18">
        <f t="shared" si="0"/>
        <v>0</v>
      </c>
      <c r="E30" s="18">
        <f t="shared" si="1"/>
        <v>0</v>
      </c>
      <c r="F30" s="13"/>
    </row>
    <row r="31" spans="1:6" x14ac:dyDescent="0.35">
      <c r="A31" s="48" t="s">
        <v>32</v>
      </c>
      <c r="B31" s="49">
        <v>49088</v>
      </c>
      <c r="C31" s="17"/>
      <c r="D31" s="18">
        <f t="shared" si="0"/>
        <v>0</v>
      </c>
      <c r="E31" s="18">
        <f t="shared" si="1"/>
        <v>0</v>
      </c>
      <c r="F31" s="13"/>
    </row>
    <row r="32" spans="1:6" x14ac:dyDescent="0.35">
      <c r="A32" s="48" t="s">
        <v>33</v>
      </c>
      <c r="B32" s="49">
        <v>21387</v>
      </c>
      <c r="C32" s="17"/>
      <c r="D32" s="18">
        <f t="shared" si="0"/>
        <v>0</v>
      </c>
      <c r="E32" s="18">
        <f t="shared" si="1"/>
        <v>0</v>
      </c>
      <c r="F32" s="13"/>
    </row>
    <row r="33" spans="1:6" x14ac:dyDescent="0.35">
      <c r="A33" s="48" t="s">
        <v>34</v>
      </c>
      <c r="B33" s="49">
        <v>5907</v>
      </c>
      <c r="C33" s="17"/>
      <c r="D33" s="18">
        <f t="shared" si="0"/>
        <v>0</v>
      </c>
      <c r="E33" s="18">
        <f t="shared" si="1"/>
        <v>0</v>
      </c>
      <c r="F33" s="13"/>
    </row>
    <row r="34" spans="1:6" x14ac:dyDescent="0.35">
      <c r="A34" s="48" t="s">
        <v>35</v>
      </c>
      <c r="B34" s="49">
        <v>172</v>
      </c>
      <c r="C34" s="17"/>
      <c r="D34" s="18">
        <f t="shared" si="0"/>
        <v>0</v>
      </c>
      <c r="E34" s="18">
        <f t="shared" si="1"/>
        <v>0</v>
      </c>
      <c r="F34" s="13"/>
    </row>
    <row r="35" spans="1:6" x14ac:dyDescent="0.35">
      <c r="A35" s="48" t="s">
        <v>36</v>
      </c>
      <c r="B35" s="49">
        <v>172</v>
      </c>
      <c r="C35" s="17"/>
      <c r="D35" s="18">
        <f t="shared" si="0"/>
        <v>0</v>
      </c>
      <c r="E35" s="18">
        <f t="shared" si="1"/>
        <v>0</v>
      </c>
      <c r="F35" s="13"/>
    </row>
    <row r="36" spans="1:6" x14ac:dyDescent="0.35">
      <c r="A36" s="48" t="s">
        <v>37</v>
      </c>
      <c r="B36" s="49">
        <v>172</v>
      </c>
      <c r="C36" s="17"/>
      <c r="D36" s="18">
        <f t="shared" si="0"/>
        <v>0</v>
      </c>
      <c r="E36" s="18">
        <f t="shared" si="1"/>
        <v>0</v>
      </c>
      <c r="F36" s="13"/>
    </row>
    <row r="37" spans="1:6" x14ac:dyDescent="0.35">
      <c r="A37" s="48" t="s">
        <v>38</v>
      </c>
      <c r="B37" s="49">
        <v>172</v>
      </c>
      <c r="C37" s="17"/>
      <c r="D37" s="18">
        <f t="shared" si="0"/>
        <v>0</v>
      </c>
      <c r="E37" s="18">
        <f t="shared" si="1"/>
        <v>0</v>
      </c>
      <c r="F37" s="13"/>
    </row>
    <row r="38" spans="1:6" x14ac:dyDescent="0.35">
      <c r="A38" s="48" t="s">
        <v>39</v>
      </c>
      <c r="B38" s="49">
        <v>172</v>
      </c>
      <c r="C38" s="17"/>
      <c r="D38" s="18">
        <f t="shared" si="0"/>
        <v>0</v>
      </c>
      <c r="E38" s="18">
        <f t="shared" si="1"/>
        <v>0</v>
      </c>
      <c r="F38" s="13"/>
    </row>
    <row r="39" spans="1:6" x14ac:dyDescent="0.35">
      <c r="A39" s="48" t="s">
        <v>40</v>
      </c>
      <c r="B39" s="49">
        <v>172</v>
      </c>
      <c r="C39" s="17"/>
      <c r="D39" s="18">
        <f t="shared" si="0"/>
        <v>0</v>
      </c>
      <c r="E39" s="18">
        <f t="shared" si="1"/>
        <v>0</v>
      </c>
      <c r="F39" s="13"/>
    </row>
    <row r="40" spans="1:6" x14ac:dyDescent="0.35">
      <c r="A40" s="48" t="s">
        <v>41</v>
      </c>
      <c r="B40" s="49">
        <v>172</v>
      </c>
      <c r="C40" s="17"/>
      <c r="D40" s="18">
        <f t="shared" si="0"/>
        <v>0</v>
      </c>
      <c r="E40" s="18">
        <f t="shared" si="1"/>
        <v>0</v>
      </c>
      <c r="F40" s="13"/>
    </row>
    <row r="41" spans="1:6" x14ac:dyDescent="0.35">
      <c r="A41" s="61" t="s">
        <v>42</v>
      </c>
      <c r="B41" s="49">
        <v>1040</v>
      </c>
      <c r="C41" s="17"/>
      <c r="D41" s="18">
        <f t="shared" si="0"/>
        <v>0</v>
      </c>
      <c r="E41" s="18">
        <f t="shared" si="1"/>
        <v>0</v>
      </c>
      <c r="F41" s="13"/>
    </row>
    <row r="42" spans="1:6" x14ac:dyDescent="0.35">
      <c r="A42" s="58" t="s">
        <v>43</v>
      </c>
      <c r="B42" s="74">
        <f>SUM(B13:B41)</f>
        <v>838305</v>
      </c>
      <c r="C42" s="26">
        <f>SUM(C13:C41)</f>
        <v>0</v>
      </c>
      <c r="D42" s="26">
        <f>SUM(D13:D41)</f>
        <v>0</v>
      </c>
      <c r="E42" s="26">
        <f>SUM(E13:E41)</f>
        <v>0</v>
      </c>
      <c r="F42" s="13"/>
    </row>
    <row r="43" spans="1:6" x14ac:dyDescent="0.35">
      <c r="A43" s="33"/>
      <c r="C43" s="20"/>
      <c r="D43" s="20"/>
      <c r="E43" s="20"/>
      <c r="F43" s="13"/>
    </row>
    <row r="44" spans="1:6" x14ac:dyDescent="0.35">
      <c r="A44" s="34" t="s">
        <v>44</v>
      </c>
      <c r="F44" s="13"/>
    </row>
    <row r="45" spans="1:6" x14ac:dyDescent="0.35">
      <c r="A45" s="48" t="s">
        <v>45</v>
      </c>
      <c r="B45" s="73">
        <v>60456</v>
      </c>
      <c r="C45" s="17"/>
      <c r="D45" s="21">
        <f t="shared" si="0"/>
        <v>0</v>
      </c>
      <c r="E45" s="21">
        <f t="shared" si="1"/>
        <v>0</v>
      </c>
      <c r="F45" s="13"/>
    </row>
    <row r="46" spans="1:6" x14ac:dyDescent="0.35">
      <c r="A46" s="48" t="s">
        <v>46</v>
      </c>
      <c r="B46" s="73">
        <v>500</v>
      </c>
      <c r="C46" s="17"/>
      <c r="D46" s="18">
        <f t="shared" si="0"/>
        <v>0</v>
      </c>
      <c r="E46" s="18">
        <f t="shared" si="1"/>
        <v>0</v>
      </c>
      <c r="F46" s="13"/>
    </row>
    <row r="47" spans="1:6" x14ac:dyDescent="0.35">
      <c r="A47" s="61" t="s">
        <v>47</v>
      </c>
      <c r="B47" s="73">
        <v>470</v>
      </c>
      <c r="C47" s="17"/>
      <c r="D47" s="18">
        <f t="shared" si="0"/>
        <v>0</v>
      </c>
      <c r="E47" s="18">
        <f t="shared" si="1"/>
        <v>0</v>
      </c>
      <c r="F47" s="13"/>
    </row>
    <row r="48" spans="1:6" x14ac:dyDescent="0.35">
      <c r="A48" s="82" t="s">
        <v>48</v>
      </c>
      <c r="B48" s="59">
        <f>SUM(B45:B47)</f>
        <v>61426</v>
      </c>
      <c r="C48" s="26">
        <f>C45+C46+C47</f>
        <v>0</v>
      </c>
      <c r="D48" s="26">
        <f>D45+D46+D47</f>
        <v>0</v>
      </c>
      <c r="E48" s="26">
        <f>E45+E46+E47</f>
        <v>0</v>
      </c>
      <c r="F48" s="13"/>
    </row>
    <row r="49" spans="1:6" x14ac:dyDescent="0.35">
      <c r="A49" s="82" t="s">
        <v>49</v>
      </c>
      <c r="B49" s="59">
        <f>B48+B42</f>
        <v>899731</v>
      </c>
      <c r="C49" s="26">
        <f>C48+C42</f>
        <v>0</v>
      </c>
      <c r="D49" s="26">
        <f>D48+D42</f>
        <v>0</v>
      </c>
      <c r="E49" s="26">
        <f>E48+E42</f>
        <v>0</v>
      </c>
      <c r="F49" s="13"/>
    </row>
    <row r="50" spans="1:6" x14ac:dyDescent="0.35">
      <c r="F50" s="13"/>
    </row>
    <row r="51" spans="1:6" x14ac:dyDescent="0.35">
      <c r="A51" s="33" t="s">
        <v>50</v>
      </c>
      <c r="F51" s="13"/>
    </row>
    <row r="52" spans="1:6" x14ac:dyDescent="0.35">
      <c r="A52" s="33" t="s">
        <v>51</v>
      </c>
      <c r="B52" s="23"/>
      <c r="C52" s="24">
        <f>B52*10</f>
        <v>0</v>
      </c>
      <c r="D52" s="24">
        <f>C52*12</f>
        <v>0</v>
      </c>
      <c r="E52" s="24">
        <f>D52*3</f>
        <v>0</v>
      </c>
      <c r="F52" s="13"/>
    </row>
    <row r="53" spans="1:6" x14ac:dyDescent="0.35">
      <c r="A53" s="33" t="s">
        <v>52</v>
      </c>
      <c r="B53" s="23"/>
      <c r="C53" s="24">
        <f>B53*2</f>
        <v>0</v>
      </c>
      <c r="D53" s="24">
        <f>C53*12</f>
        <v>0</v>
      </c>
      <c r="E53" s="24">
        <f>D53*3</f>
        <v>0</v>
      </c>
      <c r="F53" s="14"/>
    </row>
    <row r="54" spans="1:6" x14ac:dyDescent="0.35">
      <c r="A54" s="33" t="s">
        <v>53</v>
      </c>
      <c r="B54" s="39"/>
      <c r="C54" s="24"/>
      <c r="D54" s="24"/>
      <c r="E54" s="40"/>
      <c r="F54" s="14"/>
    </row>
    <row r="55" spans="1:6" x14ac:dyDescent="0.35">
      <c r="A55" s="32" t="s">
        <v>54</v>
      </c>
      <c r="B55" s="1"/>
      <c r="C55" s="25">
        <f>C52+C53</f>
        <v>0</v>
      </c>
      <c r="D55" s="25">
        <f>D52+D53</f>
        <v>0</v>
      </c>
      <c r="E55" s="25">
        <f>E52+E53</f>
        <v>0</v>
      </c>
      <c r="F55" s="13"/>
    </row>
    <row r="56" spans="1:6" x14ac:dyDescent="0.35">
      <c r="F56" s="13"/>
    </row>
    <row r="57" spans="1:6" x14ac:dyDescent="0.35">
      <c r="A57" s="35" t="s">
        <v>55</v>
      </c>
      <c r="B57" s="36"/>
      <c r="C57" s="37">
        <f>C49+C55</f>
        <v>0</v>
      </c>
      <c r="D57" s="37">
        <f>D49+D55</f>
        <v>0</v>
      </c>
      <c r="E57" s="37">
        <f>E49+E55</f>
        <v>0</v>
      </c>
    </row>
    <row r="58" spans="1:6" x14ac:dyDescent="0.35">
      <c r="F58" s="13"/>
    </row>
    <row r="59" spans="1:6" x14ac:dyDescent="0.35">
      <c r="A59" s="33" t="s">
        <v>56</v>
      </c>
      <c r="B59" s="83"/>
    </row>
    <row r="60" spans="1:6" x14ac:dyDescent="0.35">
      <c r="A60" s="33"/>
    </row>
  </sheetData>
  <mergeCells count="3">
    <mergeCell ref="M2:N2"/>
    <mergeCell ref="C10:D10"/>
    <mergeCell ref="B2:C2"/>
  </mergeCells>
  <pageMargins left="0.7" right="0.7" top="0.75" bottom="0.75" header="0.3" footer="0.3"/>
  <pageSetup scale="9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67"/>
  <sheetViews>
    <sheetView workbookViewId="0">
      <selection activeCell="B57" sqref="B57"/>
    </sheetView>
  </sheetViews>
  <sheetFormatPr defaultRowHeight="14.5" x14ac:dyDescent="0.35"/>
  <cols>
    <col min="1" max="1" width="39" customWidth="1"/>
    <col min="2" max="2" width="14.54296875" customWidth="1"/>
    <col min="3" max="5" width="14.453125" customWidth="1"/>
    <col min="6" max="6" width="16.81640625" customWidth="1"/>
    <col min="7" max="7" width="12.7265625" customWidth="1"/>
    <col min="8" max="8" width="14.26953125" customWidth="1"/>
    <col min="9" max="9" width="20" customWidth="1"/>
    <col min="10" max="10" width="11.26953125" customWidth="1"/>
    <col min="11" max="11" width="10.7265625" customWidth="1"/>
    <col min="12" max="12" width="15.7265625" customWidth="1"/>
    <col min="13" max="14" width="13.1796875" customWidth="1"/>
  </cols>
  <sheetData>
    <row r="1" spans="1:14" ht="14.5" customHeight="1" x14ac:dyDescent="0.35">
      <c r="A1" s="2" t="s">
        <v>0</v>
      </c>
      <c r="B1" s="46"/>
      <c r="C1" s="44" t="s">
        <v>1</v>
      </c>
      <c r="D1" s="47"/>
    </row>
    <row r="2" spans="1:14" ht="14.5" customHeight="1" x14ac:dyDescent="0.35">
      <c r="A2" t="s">
        <v>2</v>
      </c>
      <c r="B2" s="87"/>
      <c r="C2" s="87"/>
      <c r="D2" s="2"/>
      <c r="E2" s="2"/>
      <c r="M2" s="85"/>
      <c r="N2" s="85"/>
    </row>
    <row r="3" spans="1:14" x14ac:dyDescent="0.35">
      <c r="A3" s="2"/>
    </row>
    <row r="4" spans="1:14" x14ac:dyDescent="0.35">
      <c r="A4" s="3"/>
    </row>
    <row r="5" spans="1:14" x14ac:dyDescent="0.35">
      <c r="A5" s="5" t="s">
        <v>3</v>
      </c>
      <c r="B5" s="6"/>
      <c r="C5" s="6"/>
      <c r="D5" s="6"/>
      <c r="E5" s="6"/>
    </row>
    <row r="6" spans="1:14" x14ac:dyDescent="0.35">
      <c r="A6" s="5" t="s">
        <v>4</v>
      </c>
      <c r="B6" s="6"/>
      <c r="C6" s="6"/>
      <c r="D6" s="6"/>
      <c r="E6" s="6"/>
    </row>
    <row r="7" spans="1:14" x14ac:dyDescent="0.35">
      <c r="A7" s="5" t="s">
        <v>57</v>
      </c>
      <c r="B7" s="6"/>
      <c r="C7" s="6"/>
      <c r="D7" s="6"/>
      <c r="E7" s="6"/>
    </row>
    <row r="8" spans="1:14" x14ac:dyDescent="0.35">
      <c r="A8" s="5" t="s">
        <v>6</v>
      </c>
      <c r="B8" s="6"/>
      <c r="C8" s="6"/>
      <c r="D8" s="6"/>
      <c r="E8" s="6"/>
    </row>
    <row r="9" spans="1:14" x14ac:dyDescent="0.35">
      <c r="A9" s="15" t="s">
        <v>7</v>
      </c>
      <c r="B9" s="16"/>
      <c r="C9" s="16"/>
      <c r="D9" s="16"/>
      <c r="E9" s="16"/>
    </row>
    <row r="10" spans="1:14" x14ac:dyDescent="0.35">
      <c r="A10" s="7"/>
      <c r="B10" s="8"/>
      <c r="C10" s="86"/>
      <c r="D10" s="86"/>
      <c r="E10" s="84"/>
    </row>
    <row r="11" spans="1:14" x14ac:dyDescent="0.35">
      <c r="A11" s="7"/>
      <c r="B11" s="8"/>
      <c r="C11" s="11"/>
      <c r="D11" s="9"/>
      <c r="E11" s="9" t="s">
        <v>8</v>
      </c>
    </row>
    <row r="12" spans="1:14" x14ac:dyDescent="0.35">
      <c r="A12" s="50" t="s">
        <v>9</v>
      </c>
      <c r="B12" s="12" t="s">
        <v>10</v>
      </c>
      <c r="C12" s="12" t="s">
        <v>11</v>
      </c>
      <c r="D12" s="12" t="s">
        <v>12</v>
      </c>
      <c r="E12" s="12" t="s">
        <v>13</v>
      </c>
    </row>
    <row r="13" spans="1:14" x14ac:dyDescent="0.35">
      <c r="A13" s="48" t="s">
        <v>58</v>
      </c>
      <c r="B13" s="51">
        <v>29418</v>
      </c>
      <c r="C13" s="27"/>
      <c r="D13" s="18">
        <f>C13*12</f>
        <v>0</v>
      </c>
      <c r="E13" s="18">
        <f>D13*3</f>
        <v>0</v>
      </c>
    </row>
    <row r="14" spans="1:14" x14ac:dyDescent="0.35">
      <c r="A14" s="48" t="s">
        <v>59</v>
      </c>
      <c r="B14" s="51">
        <v>43712</v>
      </c>
      <c r="C14" s="17"/>
      <c r="D14" s="18">
        <f t="shared" ref="D14:D54" si="0">C14*12</f>
        <v>0</v>
      </c>
      <c r="E14" s="18">
        <f t="shared" ref="E14:E54" si="1">D14*3</f>
        <v>0</v>
      </c>
    </row>
    <row r="15" spans="1:14" x14ac:dyDescent="0.35">
      <c r="A15" s="48" t="s">
        <v>60</v>
      </c>
      <c r="B15" s="51">
        <v>54013</v>
      </c>
      <c r="C15" s="17"/>
      <c r="D15" s="18">
        <f t="shared" si="0"/>
        <v>0</v>
      </c>
      <c r="E15" s="18">
        <f t="shared" si="1"/>
        <v>0</v>
      </c>
    </row>
    <row r="16" spans="1:14" x14ac:dyDescent="0.35">
      <c r="A16" s="48" t="s">
        <v>61</v>
      </c>
      <c r="B16" s="51">
        <v>35499</v>
      </c>
      <c r="C16" s="17"/>
      <c r="D16" s="18">
        <f t="shared" si="0"/>
        <v>0</v>
      </c>
      <c r="E16" s="18">
        <f t="shared" si="1"/>
        <v>0</v>
      </c>
      <c r="F16" s="13"/>
    </row>
    <row r="17" spans="1:6" x14ac:dyDescent="0.35">
      <c r="A17" s="48" t="s">
        <v>62</v>
      </c>
      <c r="B17" s="51">
        <v>45467</v>
      </c>
      <c r="C17" s="17"/>
      <c r="D17" s="18">
        <f t="shared" si="0"/>
        <v>0</v>
      </c>
      <c r="E17" s="18">
        <f t="shared" si="1"/>
        <v>0</v>
      </c>
      <c r="F17" s="13"/>
    </row>
    <row r="18" spans="1:6" x14ac:dyDescent="0.35">
      <c r="A18" s="48" t="s">
        <v>63</v>
      </c>
      <c r="B18" s="51">
        <v>29011</v>
      </c>
      <c r="C18" s="17"/>
      <c r="D18" s="18">
        <f t="shared" si="0"/>
        <v>0</v>
      </c>
      <c r="E18" s="18">
        <f t="shared" si="1"/>
        <v>0</v>
      </c>
      <c r="F18" s="13"/>
    </row>
    <row r="19" spans="1:6" x14ac:dyDescent="0.35">
      <c r="A19" s="48" t="s">
        <v>64</v>
      </c>
      <c r="B19" s="51">
        <v>31300</v>
      </c>
      <c r="C19" s="17"/>
      <c r="D19" s="18">
        <f t="shared" si="0"/>
        <v>0</v>
      </c>
      <c r="E19" s="18">
        <f t="shared" si="1"/>
        <v>0</v>
      </c>
      <c r="F19" s="13"/>
    </row>
    <row r="20" spans="1:6" x14ac:dyDescent="0.35">
      <c r="A20" s="48" t="s">
        <v>65</v>
      </c>
      <c r="B20" s="51">
        <v>19846</v>
      </c>
      <c r="C20" s="17"/>
      <c r="D20" s="18">
        <f t="shared" si="0"/>
        <v>0</v>
      </c>
      <c r="E20" s="18">
        <f t="shared" si="1"/>
        <v>0</v>
      </c>
      <c r="F20" s="13"/>
    </row>
    <row r="21" spans="1:6" x14ac:dyDescent="0.35">
      <c r="A21" s="48" t="s">
        <v>66</v>
      </c>
      <c r="B21" s="51">
        <v>20532</v>
      </c>
      <c r="C21" s="17"/>
      <c r="D21" s="18">
        <f t="shared" si="0"/>
        <v>0</v>
      </c>
      <c r="E21" s="18">
        <f t="shared" si="1"/>
        <v>0</v>
      </c>
      <c r="F21" s="13"/>
    </row>
    <row r="22" spans="1:6" x14ac:dyDescent="0.35">
      <c r="A22" s="48" t="s">
        <v>67</v>
      </c>
      <c r="B22" s="51">
        <v>26833</v>
      </c>
      <c r="C22" s="17"/>
      <c r="D22" s="18">
        <f t="shared" si="0"/>
        <v>0</v>
      </c>
      <c r="E22" s="18">
        <f t="shared" si="1"/>
        <v>0</v>
      </c>
      <c r="F22" s="13"/>
    </row>
    <row r="23" spans="1:6" x14ac:dyDescent="0.35">
      <c r="A23" s="48" t="s">
        <v>68</v>
      </c>
      <c r="B23" s="51">
        <v>31045</v>
      </c>
      <c r="C23" s="17"/>
      <c r="D23" s="18">
        <f t="shared" si="0"/>
        <v>0</v>
      </c>
      <c r="E23" s="18">
        <f t="shared" si="1"/>
        <v>0</v>
      </c>
      <c r="F23" s="13"/>
    </row>
    <row r="24" spans="1:6" x14ac:dyDescent="0.35">
      <c r="A24" s="48" t="s">
        <v>69</v>
      </c>
      <c r="B24" s="51">
        <v>25164</v>
      </c>
      <c r="C24" s="17"/>
      <c r="D24" s="18">
        <f t="shared" si="0"/>
        <v>0</v>
      </c>
      <c r="E24" s="18">
        <f t="shared" si="1"/>
        <v>0</v>
      </c>
      <c r="F24" s="13"/>
    </row>
    <row r="25" spans="1:6" x14ac:dyDescent="0.35">
      <c r="A25" s="48" t="s">
        <v>70</v>
      </c>
      <c r="B25" s="51">
        <v>33189</v>
      </c>
      <c r="C25" s="17"/>
      <c r="D25" s="18">
        <f t="shared" si="0"/>
        <v>0</v>
      </c>
      <c r="E25" s="18">
        <f t="shared" si="1"/>
        <v>0</v>
      </c>
      <c r="F25" s="13"/>
    </row>
    <row r="26" spans="1:6" x14ac:dyDescent="0.35">
      <c r="A26" s="48" t="s">
        <v>71</v>
      </c>
      <c r="B26" s="51">
        <v>26072</v>
      </c>
      <c r="C26" s="17"/>
      <c r="D26" s="18">
        <f t="shared" si="0"/>
        <v>0</v>
      </c>
      <c r="E26" s="18">
        <f t="shared" si="1"/>
        <v>0</v>
      </c>
      <c r="F26" s="13"/>
    </row>
    <row r="27" spans="1:6" x14ac:dyDescent="0.35">
      <c r="A27" s="48" t="s">
        <v>72</v>
      </c>
      <c r="B27" s="51">
        <v>14563</v>
      </c>
      <c r="C27" s="17"/>
      <c r="D27" s="18">
        <f t="shared" si="0"/>
        <v>0</v>
      </c>
      <c r="E27" s="18">
        <f t="shared" si="1"/>
        <v>0</v>
      </c>
      <c r="F27" s="13"/>
    </row>
    <row r="28" spans="1:6" x14ac:dyDescent="0.35">
      <c r="A28" s="48" t="s">
        <v>73</v>
      </c>
      <c r="B28" s="51">
        <v>14140</v>
      </c>
      <c r="C28" s="17"/>
      <c r="D28" s="18">
        <f t="shared" si="0"/>
        <v>0</v>
      </c>
      <c r="E28" s="18">
        <f t="shared" si="1"/>
        <v>0</v>
      </c>
      <c r="F28" s="13"/>
    </row>
    <row r="29" spans="1:6" x14ac:dyDescent="0.35">
      <c r="A29" s="48" t="s">
        <v>74</v>
      </c>
      <c r="B29" s="51">
        <v>12000</v>
      </c>
      <c r="C29" s="17"/>
      <c r="D29" s="18">
        <f t="shared" ref="D29:D34" si="2">C29*12</f>
        <v>0</v>
      </c>
      <c r="E29" s="18">
        <f t="shared" ref="E29:E34" si="3">D29*3</f>
        <v>0</v>
      </c>
      <c r="F29" s="13"/>
    </row>
    <row r="30" spans="1:6" x14ac:dyDescent="0.35">
      <c r="A30" s="48" t="s">
        <v>75</v>
      </c>
      <c r="B30" s="51">
        <v>12010</v>
      </c>
      <c r="C30" s="17"/>
      <c r="D30" s="18">
        <f t="shared" si="2"/>
        <v>0</v>
      </c>
      <c r="E30" s="18">
        <f t="shared" si="3"/>
        <v>0</v>
      </c>
      <c r="F30" s="13"/>
    </row>
    <row r="31" spans="1:6" x14ac:dyDescent="0.35">
      <c r="A31" s="48" t="s">
        <v>76</v>
      </c>
      <c r="B31" s="51">
        <v>11410</v>
      </c>
      <c r="C31" s="17"/>
      <c r="D31" s="18">
        <f t="shared" si="2"/>
        <v>0</v>
      </c>
      <c r="E31" s="18">
        <f t="shared" si="3"/>
        <v>0</v>
      </c>
      <c r="F31" s="13"/>
    </row>
    <row r="32" spans="1:6" x14ac:dyDescent="0.35">
      <c r="A32" s="48" t="s">
        <v>77</v>
      </c>
      <c r="B32" s="51">
        <v>9400</v>
      </c>
      <c r="C32" s="17"/>
      <c r="D32" s="18">
        <f t="shared" si="2"/>
        <v>0</v>
      </c>
      <c r="E32" s="18">
        <f t="shared" si="3"/>
        <v>0</v>
      </c>
      <c r="F32" s="13"/>
    </row>
    <row r="33" spans="1:6" x14ac:dyDescent="0.35">
      <c r="A33" s="48" t="s">
        <v>78</v>
      </c>
      <c r="B33" s="51">
        <v>13036</v>
      </c>
      <c r="C33" s="17"/>
      <c r="D33" s="18">
        <f t="shared" si="2"/>
        <v>0</v>
      </c>
      <c r="E33" s="18">
        <f t="shared" si="3"/>
        <v>0</v>
      </c>
      <c r="F33" s="13"/>
    </row>
    <row r="34" spans="1:6" x14ac:dyDescent="0.35">
      <c r="A34" s="48" t="s">
        <v>79</v>
      </c>
      <c r="B34" s="51">
        <v>8936</v>
      </c>
      <c r="C34" s="17"/>
      <c r="D34" s="18">
        <f t="shared" si="2"/>
        <v>0</v>
      </c>
      <c r="E34" s="18">
        <f t="shared" si="3"/>
        <v>0</v>
      </c>
      <c r="F34" s="13"/>
    </row>
    <row r="35" spans="1:6" x14ac:dyDescent="0.35">
      <c r="A35" s="48" t="s">
        <v>80</v>
      </c>
      <c r="B35" s="51">
        <v>60</v>
      </c>
      <c r="C35" s="17"/>
      <c r="D35" s="18">
        <f t="shared" si="0"/>
        <v>0</v>
      </c>
      <c r="E35" s="18">
        <f t="shared" si="1"/>
        <v>0</v>
      </c>
      <c r="F35" s="13"/>
    </row>
    <row r="36" spans="1:6" x14ac:dyDescent="0.35">
      <c r="A36" s="48" t="s">
        <v>81</v>
      </c>
      <c r="B36" s="51">
        <v>600</v>
      </c>
      <c r="C36" s="17"/>
      <c r="D36" s="18">
        <f t="shared" si="0"/>
        <v>0</v>
      </c>
      <c r="E36" s="18">
        <f t="shared" si="1"/>
        <v>0</v>
      </c>
      <c r="F36" s="13"/>
    </row>
    <row r="37" spans="1:6" x14ac:dyDescent="0.35">
      <c r="A37" s="48" t="s">
        <v>82</v>
      </c>
      <c r="B37" s="51">
        <v>600</v>
      </c>
      <c r="C37" s="17"/>
      <c r="D37" s="18">
        <f t="shared" si="0"/>
        <v>0</v>
      </c>
      <c r="E37" s="18">
        <f t="shared" si="1"/>
        <v>0</v>
      </c>
      <c r="F37" s="13"/>
    </row>
    <row r="38" spans="1:6" x14ac:dyDescent="0.35">
      <c r="A38" s="48" t="s">
        <v>83</v>
      </c>
      <c r="B38" s="51">
        <v>600</v>
      </c>
      <c r="C38" s="17"/>
      <c r="D38" s="18">
        <f t="shared" si="0"/>
        <v>0</v>
      </c>
      <c r="E38" s="18">
        <f t="shared" si="1"/>
        <v>0</v>
      </c>
      <c r="F38" s="13"/>
    </row>
    <row r="39" spans="1:6" x14ac:dyDescent="0.35">
      <c r="A39" s="33" t="s">
        <v>84</v>
      </c>
      <c r="B39" s="28">
        <v>600</v>
      </c>
      <c r="C39" s="17"/>
      <c r="D39" s="18">
        <f t="shared" si="0"/>
        <v>0</v>
      </c>
      <c r="E39" s="18">
        <f t="shared" si="1"/>
        <v>0</v>
      </c>
      <c r="F39" s="13"/>
    </row>
    <row r="40" spans="1:6" x14ac:dyDescent="0.35">
      <c r="A40" s="32" t="s">
        <v>43</v>
      </c>
      <c r="B40" s="29">
        <f>SUM(B13:B39)</f>
        <v>549056</v>
      </c>
      <c r="C40" s="19">
        <f>SUM(C13:C39)</f>
        <v>0</v>
      </c>
      <c r="D40" s="19">
        <f>SUM(D13:D39)</f>
        <v>0</v>
      </c>
      <c r="E40" s="19">
        <f>SUM(E13:E39)</f>
        <v>0</v>
      </c>
      <c r="F40" s="13"/>
    </row>
    <row r="41" spans="1:6" x14ac:dyDescent="0.35">
      <c r="A41" s="33"/>
      <c r="B41" s="30"/>
      <c r="C41" s="22"/>
      <c r="D41" s="22"/>
      <c r="E41" s="22"/>
      <c r="F41" s="13"/>
    </row>
    <row r="42" spans="1:6" x14ac:dyDescent="0.35">
      <c r="A42" s="34" t="s">
        <v>85</v>
      </c>
      <c r="B42" s="31"/>
      <c r="C42" s="20"/>
      <c r="D42" s="20"/>
      <c r="E42" s="20"/>
      <c r="F42" s="13"/>
    </row>
    <row r="43" spans="1:6" x14ac:dyDescent="0.35">
      <c r="A43" s="48" t="s">
        <v>86</v>
      </c>
      <c r="B43" s="54">
        <v>87448</v>
      </c>
      <c r="C43" s="17"/>
      <c r="D43" s="21">
        <f t="shared" si="0"/>
        <v>0</v>
      </c>
      <c r="E43" s="21">
        <f t="shared" si="1"/>
        <v>0</v>
      </c>
      <c r="F43" s="13"/>
    </row>
    <row r="44" spans="1:6" x14ac:dyDescent="0.35">
      <c r="A44" s="48" t="s">
        <v>87</v>
      </c>
      <c r="B44" s="54">
        <v>724</v>
      </c>
      <c r="C44" s="17"/>
      <c r="D44" s="18">
        <f t="shared" si="0"/>
        <v>0</v>
      </c>
      <c r="E44" s="18">
        <f t="shared" si="1"/>
        <v>0</v>
      </c>
      <c r="F44" s="13"/>
    </row>
    <row r="45" spans="1:6" x14ac:dyDescent="0.35">
      <c r="A45" s="48" t="s">
        <v>88</v>
      </c>
      <c r="B45" s="54">
        <v>7141</v>
      </c>
      <c r="C45" s="17"/>
      <c r="D45" s="18">
        <f t="shared" ref="D45" si="4">C45*12</f>
        <v>0</v>
      </c>
      <c r="E45" s="18">
        <f t="shared" ref="E45" si="5">D45*3</f>
        <v>0</v>
      </c>
      <c r="F45" s="13"/>
    </row>
    <row r="46" spans="1:6" x14ac:dyDescent="0.35">
      <c r="A46" s="48" t="s">
        <v>89</v>
      </c>
      <c r="B46" s="54">
        <v>27496</v>
      </c>
      <c r="C46" s="17"/>
      <c r="D46" s="18">
        <f t="shared" si="0"/>
        <v>0</v>
      </c>
      <c r="E46" s="18">
        <f t="shared" si="1"/>
        <v>0</v>
      </c>
      <c r="F46" s="13"/>
    </row>
    <row r="47" spans="1:6" x14ac:dyDescent="0.35">
      <c r="A47" s="48" t="s">
        <v>90</v>
      </c>
      <c r="B47" s="54">
        <v>2734</v>
      </c>
      <c r="C47" s="17"/>
      <c r="D47" s="18">
        <f t="shared" si="0"/>
        <v>0</v>
      </c>
      <c r="E47" s="18">
        <f t="shared" si="1"/>
        <v>0</v>
      </c>
      <c r="F47" s="13"/>
    </row>
    <row r="48" spans="1:6" x14ac:dyDescent="0.35">
      <c r="A48" s="48" t="s">
        <v>91</v>
      </c>
      <c r="B48" s="54">
        <v>620</v>
      </c>
      <c r="C48" s="17"/>
      <c r="D48" s="18">
        <f t="shared" si="0"/>
        <v>0</v>
      </c>
      <c r="E48" s="18">
        <f t="shared" si="1"/>
        <v>0</v>
      </c>
      <c r="F48" s="13"/>
    </row>
    <row r="49" spans="1:6" x14ac:dyDescent="0.35">
      <c r="A49" s="48" t="s">
        <v>92</v>
      </c>
      <c r="B49" s="54">
        <v>25033</v>
      </c>
      <c r="C49" s="17"/>
      <c r="D49" s="18">
        <f t="shared" si="0"/>
        <v>0</v>
      </c>
      <c r="E49" s="18">
        <f t="shared" si="1"/>
        <v>0</v>
      </c>
      <c r="F49" s="13"/>
    </row>
    <row r="50" spans="1:6" x14ac:dyDescent="0.35">
      <c r="A50" s="48" t="s">
        <v>93</v>
      </c>
      <c r="B50" s="54">
        <v>3204</v>
      </c>
      <c r="C50" s="17"/>
      <c r="D50" s="18">
        <f t="shared" si="0"/>
        <v>0</v>
      </c>
      <c r="E50" s="18">
        <f t="shared" si="1"/>
        <v>0</v>
      </c>
      <c r="F50" s="13"/>
    </row>
    <row r="51" spans="1:6" x14ac:dyDescent="0.35">
      <c r="A51" s="48" t="s">
        <v>94</v>
      </c>
      <c r="B51" s="54">
        <v>2100</v>
      </c>
      <c r="C51" s="17"/>
      <c r="D51" s="18">
        <f t="shared" si="0"/>
        <v>0</v>
      </c>
      <c r="E51" s="18">
        <f t="shared" si="1"/>
        <v>0</v>
      </c>
      <c r="F51" s="13"/>
    </row>
    <row r="52" spans="1:6" x14ac:dyDescent="0.35">
      <c r="A52" s="48" t="s">
        <v>95</v>
      </c>
      <c r="B52" s="54">
        <v>6842</v>
      </c>
      <c r="C52" s="17"/>
      <c r="D52" s="18">
        <f t="shared" si="0"/>
        <v>0</v>
      </c>
      <c r="E52" s="18">
        <f t="shared" si="1"/>
        <v>0</v>
      </c>
      <c r="F52" s="13"/>
    </row>
    <row r="53" spans="1:6" x14ac:dyDescent="0.35">
      <c r="A53" s="48" t="s">
        <v>96</v>
      </c>
      <c r="B53" s="54">
        <v>1644</v>
      </c>
      <c r="C53" s="17"/>
      <c r="D53" s="18">
        <f t="shared" si="0"/>
        <v>0</v>
      </c>
      <c r="E53" s="18">
        <f t="shared" si="1"/>
        <v>0</v>
      </c>
      <c r="F53" s="14"/>
    </row>
    <row r="54" spans="1:6" x14ac:dyDescent="0.35">
      <c r="A54" s="48" t="s">
        <v>97</v>
      </c>
      <c r="B54" s="81">
        <v>25007</v>
      </c>
      <c r="C54" s="17"/>
      <c r="D54" s="18">
        <f t="shared" si="0"/>
        <v>0</v>
      </c>
      <c r="E54" s="18">
        <f t="shared" si="1"/>
        <v>0</v>
      </c>
      <c r="F54" s="13"/>
    </row>
    <row r="55" spans="1:6" x14ac:dyDescent="0.35">
      <c r="A55" s="48" t="s">
        <v>98</v>
      </c>
      <c r="B55" s="62">
        <f>207000+43000</f>
        <v>250000</v>
      </c>
      <c r="C55" s="63"/>
      <c r="D55" s="72">
        <f t="shared" ref="D55" si="6">C55*12</f>
        <v>0</v>
      </c>
      <c r="E55" s="64">
        <f t="shared" ref="E55" si="7">D55*3</f>
        <v>0</v>
      </c>
      <c r="F55" s="13"/>
    </row>
    <row r="56" spans="1:6" x14ac:dyDescent="0.35">
      <c r="A56" s="58" t="s">
        <v>48</v>
      </c>
      <c r="B56" s="68">
        <f>SUM(B43:B55)</f>
        <v>439993</v>
      </c>
      <c r="C56" s="70">
        <f>SUM(C43:C55)</f>
        <v>0</v>
      </c>
      <c r="D56" s="65">
        <f>SUM(D43:D55)</f>
        <v>0</v>
      </c>
      <c r="E56" s="68">
        <f>SUM(E43:E55)</f>
        <v>0</v>
      </c>
      <c r="F56" s="13"/>
    </row>
    <row r="57" spans="1:6" x14ac:dyDescent="0.35">
      <c r="A57" s="66" t="s">
        <v>99</v>
      </c>
      <c r="B57" s="65">
        <f>B56+B40</f>
        <v>989049</v>
      </c>
      <c r="C57" s="71">
        <f>C56+C40</f>
        <v>0</v>
      </c>
      <c r="D57" s="69">
        <f>D56+D40</f>
        <v>0</v>
      </c>
      <c r="E57" s="67">
        <f>E56+E40</f>
        <v>0</v>
      </c>
      <c r="F57" s="13"/>
    </row>
    <row r="58" spans="1:6" x14ac:dyDescent="0.35">
      <c r="A58" s="33"/>
      <c r="F58" s="13"/>
    </row>
    <row r="59" spans="1:6" x14ac:dyDescent="0.35">
      <c r="A59" s="33" t="s">
        <v>50</v>
      </c>
      <c r="F59" s="13"/>
    </row>
    <row r="60" spans="1:6" x14ac:dyDescent="0.35">
      <c r="A60" s="33" t="s">
        <v>51</v>
      </c>
      <c r="B60" s="23"/>
      <c r="C60" s="24">
        <f>B60*10</f>
        <v>0</v>
      </c>
      <c r="D60" s="24">
        <f>C60*12</f>
        <v>0</v>
      </c>
      <c r="E60" s="24">
        <f>D60*3</f>
        <v>0</v>
      </c>
      <c r="F60" s="13"/>
    </row>
    <row r="61" spans="1:6" x14ac:dyDescent="0.35">
      <c r="A61" s="33" t="s">
        <v>52</v>
      </c>
      <c r="B61" s="23"/>
      <c r="C61" s="24">
        <f>B61*2</f>
        <v>0</v>
      </c>
      <c r="D61" s="24">
        <f>C61*12</f>
        <v>0</v>
      </c>
      <c r="E61" s="24">
        <f>D61*3</f>
        <v>0</v>
      </c>
    </row>
    <row r="62" spans="1:6" x14ac:dyDescent="0.35">
      <c r="A62" s="48" t="s">
        <v>53</v>
      </c>
      <c r="B62" s="39"/>
      <c r="C62" s="24"/>
      <c r="D62" s="24"/>
      <c r="E62" s="40"/>
    </row>
    <row r="63" spans="1:6" x14ac:dyDescent="0.35">
      <c r="A63" s="32" t="s">
        <v>54</v>
      </c>
      <c r="B63" s="1"/>
      <c r="C63" s="25">
        <f>C60+C61</f>
        <v>0</v>
      </c>
      <c r="D63" s="25">
        <f>D60+D61</f>
        <v>0</v>
      </c>
      <c r="E63" s="25">
        <f>E60+E61</f>
        <v>0</v>
      </c>
    </row>
    <row r="65" spans="1:5" x14ac:dyDescent="0.35">
      <c r="A65" s="35" t="s">
        <v>100</v>
      </c>
      <c r="B65" s="36"/>
      <c r="C65" s="37">
        <f>C57+C63</f>
        <v>0</v>
      </c>
      <c r="D65" s="37">
        <f>D57+D63</f>
        <v>0</v>
      </c>
      <c r="E65" s="37">
        <f>E57+E63</f>
        <v>0</v>
      </c>
    </row>
    <row r="67" spans="1:5" x14ac:dyDescent="0.35">
      <c r="A67" s="33" t="s">
        <v>56</v>
      </c>
      <c r="B67" s="83"/>
    </row>
  </sheetData>
  <mergeCells count="3">
    <mergeCell ref="C10:D10"/>
    <mergeCell ref="B2:C2"/>
    <mergeCell ref="M2:N2"/>
  </mergeCells>
  <pageMargins left="0.7" right="0.7" top="0.75" bottom="0.75" header="0.3" footer="0.3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76"/>
  <sheetViews>
    <sheetView topLeftCell="A46" workbookViewId="0">
      <selection activeCell="B66" sqref="B66"/>
    </sheetView>
  </sheetViews>
  <sheetFormatPr defaultColWidth="8.7265625" defaultRowHeight="14.5" x14ac:dyDescent="0.35"/>
  <cols>
    <col min="1" max="1" width="38.1796875" customWidth="1"/>
    <col min="2" max="2" width="14.54296875" customWidth="1"/>
    <col min="3" max="5" width="14.453125" customWidth="1"/>
    <col min="6" max="6" width="16.81640625" customWidth="1"/>
    <col min="7" max="7" width="12.7265625" customWidth="1"/>
    <col min="8" max="8" width="14.26953125" customWidth="1"/>
    <col min="9" max="9" width="20" customWidth="1"/>
    <col min="10" max="10" width="11.26953125" customWidth="1"/>
    <col min="11" max="11" width="10.7265625" customWidth="1"/>
    <col min="12" max="12" width="15.7265625" customWidth="1"/>
    <col min="13" max="14" width="13.1796875" customWidth="1"/>
  </cols>
  <sheetData>
    <row r="1" spans="1:14" ht="14.5" customHeight="1" x14ac:dyDescent="0.35">
      <c r="A1" s="2" t="s">
        <v>0</v>
      </c>
      <c r="B1" s="46"/>
      <c r="C1" s="44" t="s">
        <v>1</v>
      </c>
      <c r="D1" s="47"/>
    </row>
    <row r="2" spans="1:14" ht="14.5" customHeight="1" x14ac:dyDescent="0.35">
      <c r="A2" t="s">
        <v>2</v>
      </c>
      <c r="B2" s="87"/>
      <c r="C2" s="87"/>
      <c r="D2" s="2"/>
      <c r="E2" s="2"/>
      <c r="M2" s="85"/>
      <c r="N2" s="85"/>
    </row>
    <row r="3" spans="1:14" x14ac:dyDescent="0.35">
      <c r="A3" s="2"/>
    </row>
    <row r="4" spans="1:14" x14ac:dyDescent="0.35">
      <c r="A4" s="3"/>
    </row>
    <row r="5" spans="1:14" x14ac:dyDescent="0.35">
      <c r="A5" s="5" t="s">
        <v>3</v>
      </c>
      <c r="B5" s="6"/>
      <c r="C5" s="6"/>
      <c r="D5" s="6"/>
      <c r="E5" s="6"/>
    </row>
    <row r="6" spans="1:14" x14ac:dyDescent="0.35">
      <c r="A6" s="5" t="s">
        <v>4</v>
      </c>
      <c r="B6" s="6"/>
      <c r="C6" s="6"/>
      <c r="D6" s="6"/>
      <c r="E6" s="6"/>
    </row>
    <row r="7" spans="1:14" x14ac:dyDescent="0.35">
      <c r="A7" s="5" t="s">
        <v>101</v>
      </c>
      <c r="B7" s="6"/>
      <c r="C7" s="6"/>
      <c r="D7" s="6"/>
      <c r="E7" s="6"/>
    </row>
    <row r="8" spans="1:14" x14ac:dyDescent="0.35">
      <c r="A8" s="5" t="s">
        <v>6</v>
      </c>
      <c r="B8" s="6"/>
      <c r="C8" s="6"/>
      <c r="D8" s="6"/>
      <c r="E8" s="6"/>
    </row>
    <row r="9" spans="1:14" x14ac:dyDescent="0.35">
      <c r="A9" s="15" t="s">
        <v>7</v>
      </c>
      <c r="B9" s="16"/>
      <c r="C9" s="16"/>
      <c r="D9" s="16"/>
      <c r="E9" s="16"/>
    </row>
    <row r="10" spans="1:14" x14ac:dyDescent="0.35">
      <c r="A10" s="7"/>
      <c r="B10" s="8"/>
      <c r="C10" s="86"/>
      <c r="D10" s="86"/>
      <c r="E10" s="84"/>
    </row>
    <row r="11" spans="1:14" x14ac:dyDescent="0.35">
      <c r="A11" s="7"/>
      <c r="B11" s="8"/>
      <c r="C11" s="11"/>
      <c r="D11" s="9"/>
      <c r="E11" s="9" t="s">
        <v>8</v>
      </c>
    </row>
    <row r="12" spans="1:14" x14ac:dyDescent="0.35">
      <c r="A12" s="50" t="s">
        <v>9</v>
      </c>
      <c r="B12" s="12" t="s">
        <v>10</v>
      </c>
      <c r="C12" s="12" t="s">
        <v>11</v>
      </c>
      <c r="D12" s="12" t="s">
        <v>12</v>
      </c>
      <c r="E12" s="12" t="s">
        <v>13</v>
      </c>
    </row>
    <row r="13" spans="1:14" x14ac:dyDescent="0.35">
      <c r="A13" s="48" t="s">
        <v>102</v>
      </c>
      <c r="B13" s="51">
        <v>125066</v>
      </c>
      <c r="C13" s="10"/>
      <c r="D13" s="18">
        <f>C13*12</f>
        <v>0</v>
      </c>
      <c r="E13" s="18">
        <f>D13*3</f>
        <v>0</v>
      </c>
    </row>
    <row r="14" spans="1:14" x14ac:dyDescent="0.35">
      <c r="A14" s="48" t="s">
        <v>103</v>
      </c>
      <c r="B14" s="51">
        <v>41628</v>
      </c>
      <c r="C14" s="4"/>
      <c r="D14" s="18">
        <f t="shared" ref="D14:D48" si="0">C14*12</f>
        <v>0</v>
      </c>
      <c r="E14" s="18">
        <f t="shared" ref="E14:E48" si="1">D14*3</f>
        <v>0</v>
      </c>
    </row>
    <row r="15" spans="1:14" x14ac:dyDescent="0.35">
      <c r="A15" s="48" t="s">
        <v>104</v>
      </c>
      <c r="B15" s="51">
        <v>169470</v>
      </c>
      <c r="C15" s="4"/>
      <c r="D15" s="18">
        <f t="shared" si="0"/>
        <v>0</v>
      </c>
      <c r="E15" s="18">
        <f t="shared" si="1"/>
        <v>0</v>
      </c>
    </row>
    <row r="16" spans="1:14" x14ac:dyDescent="0.35">
      <c r="A16" s="48" t="s">
        <v>105</v>
      </c>
      <c r="B16" s="51">
        <v>36662</v>
      </c>
      <c r="C16" s="4"/>
      <c r="D16" s="18">
        <f t="shared" si="0"/>
        <v>0</v>
      </c>
      <c r="E16" s="18">
        <f t="shared" si="1"/>
        <v>0</v>
      </c>
      <c r="F16" s="33"/>
    </row>
    <row r="17" spans="1:6" x14ac:dyDescent="0.35">
      <c r="A17" s="48" t="s">
        <v>106</v>
      </c>
      <c r="B17" s="51">
        <v>33861</v>
      </c>
      <c r="C17" s="4"/>
      <c r="D17" s="18">
        <f t="shared" si="0"/>
        <v>0</v>
      </c>
      <c r="E17" s="18">
        <f t="shared" si="1"/>
        <v>0</v>
      </c>
      <c r="F17" s="33"/>
    </row>
    <row r="18" spans="1:6" x14ac:dyDescent="0.35">
      <c r="A18" s="48" t="s">
        <v>107</v>
      </c>
      <c r="B18" s="51">
        <v>29220</v>
      </c>
      <c r="C18" s="4"/>
      <c r="D18" s="18">
        <f t="shared" si="0"/>
        <v>0</v>
      </c>
      <c r="E18" s="18">
        <f t="shared" si="1"/>
        <v>0</v>
      </c>
      <c r="F18" s="33"/>
    </row>
    <row r="19" spans="1:6" x14ac:dyDescent="0.35">
      <c r="A19" s="48" t="s">
        <v>108</v>
      </c>
      <c r="B19" s="51">
        <v>25296</v>
      </c>
      <c r="C19" s="4"/>
      <c r="D19" s="18">
        <f t="shared" si="0"/>
        <v>0</v>
      </c>
      <c r="E19" s="18">
        <f t="shared" si="1"/>
        <v>0</v>
      </c>
      <c r="F19" s="33"/>
    </row>
    <row r="20" spans="1:6" x14ac:dyDescent="0.35">
      <c r="A20" s="48" t="s">
        <v>109</v>
      </c>
      <c r="B20" s="52">
        <v>102466</v>
      </c>
      <c r="C20" s="4"/>
      <c r="D20" s="18">
        <f t="shared" si="0"/>
        <v>0</v>
      </c>
      <c r="E20" s="18">
        <f t="shared" si="1"/>
        <v>0</v>
      </c>
      <c r="F20" s="33"/>
    </row>
    <row r="21" spans="1:6" x14ac:dyDescent="0.35">
      <c r="A21" s="48" t="s">
        <v>110</v>
      </c>
      <c r="B21" s="52">
        <v>28436</v>
      </c>
      <c r="C21" s="4"/>
      <c r="D21" s="18">
        <f t="shared" si="0"/>
        <v>0</v>
      </c>
      <c r="E21" s="18">
        <f t="shared" si="1"/>
        <v>0</v>
      </c>
      <c r="F21" s="33"/>
    </row>
    <row r="22" spans="1:6" x14ac:dyDescent="0.35">
      <c r="A22" s="48" t="s">
        <v>111</v>
      </c>
      <c r="B22" s="52">
        <v>77743</v>
      </c>
      <c r="C22" s="4"/>
      <c r="D22" s="18">
        <f t="shared" si="0"/>
        <v>0</v>
      </c>
      <c r="E22" s="18">
        <f t="shared" si="1"/>
        <v>0</v>
      </c>
      <c r="F22" s="33"/>
    </row>
    <row r="23" spans="1:6" x14ac:dyDescent="0.35">
      <c r="A23" s="48" t="s">
        <v>112</v>
      </c>
      <c r="B23" s="52">
        <v>65075</v>
      </c>
      <c r="C23" s="4"/>
      <c r="D23" s="18">
        <f t="shared" si="0"/>
        <v>0</v>
      </c>
      <c r="E23" s="18">
        <f t="shared" si="1"/>
        <v>0</v>
      </c>
      <c r="F23" s="33"/>
    </row>
    <row r="24" spans="1:6" x14ac:dyDescent="0.35">
      <c r="A24" s="48" t="s">
        <v>113</v>
      </c>
      <c r="B24" s="52">
        <v>26034</v>
      </c>
      <c r="C24" s="4"/>
      <c r="D24" s="18">
        <f t="shared" si="0"/>
        <v>0</v>
      </c>
      <c r="E24" s="18">
        <f t="shared" si="1"/>
        <v>0</v>
      </c>
      <c r="F24" s="33"/>
    </row>
    <row r="25" spans="1:6" x14ac:dyDescent="0.35">
      <c r="A25" s="48" t="s">
        <v>114</v>
      </c>
      <c r="B25" s="52">
        <v>40432</v>
      </c>
      <c r="C25" s="4"/>
      <c r="D25" s="18">
        <f t="shared" si="0"/>
        <v>0</v>
      </c>
      <c r="E25" s="18">
        <f t="shared" si="1"/>
        <v>0</v>
      </c>
      <c r="F25" s="33"/>
    </row>
    <row r="26" spans="1:6" x14ac:dyDescent="0.35">
      <c r="A26" s="48" t="s">
        <v>115</v>
      </c>
      <c r="B26" s="52">
        <v>38680</v>
      </c>
      <c r="C26" s="4"/>
      <c r="D26" s="18">
        <f t="shared" si="0"/>
        <v>0</v>
      </c>
      <c r="E26" s="18">
        <f t="shared" si="1"/>
        <v>0</v>
      </c>
      <c r="F26" s="33"/>
    </row>
    <row r="27" spans="1:6" x14ac:dyDescent="0.35">
      <c r="A27" s="48" t="s">
        <v>116</v>
      </c>
      <c r="B27" s="52">
        <v>49210</v>
      </c>
      <c r="C27" s="4"/>
      <c r="D27" s="18">
        <f t="shared" si="0"/>
        <v>0</v>
      </c>
      <c r="E27" s="18">
        <f t="shared" si="1"/>
        <v>0</v>
      </c>
      <c r="F27" s="33"/>
    </row>
    <row r="28" spans="1:6" x14ac:dyDescent="0.35">
      <c r="A28" s="48" t="s">
        <v>117</v>
      </c>
      <c r="B28" s="52">
        <v>44214</v>
      </c>
      <c r="C28" s="4"/>
      <c r="D28" s="18">
        <f t="shared" si="0"/>
        <v>0</v>
      </c>
      <c r="E28" s="18">
        <f t="shared" si="1"/>
        <v>0</v>
      </c>
      <c r="F28" s="33"/>
    </row>
    <row r="29" spans="1:6" x14ac:dyDescent="0.35">
      <c r="A29" s="48" t="s">
        <v>118</v>
      </c>
      <c r="B29" s="52">
        <v>18683</v>
      </c>
      <c r="C29" s="4"/>
      <c r="D29" s="18">
        <f t="shared" si="0"/>
        <v>0</v>
      </c>
      <c r="E29" s="18">
        <f t="shared" si="1"/>
        <v>0</v>
      </c>
      <c r="F29" s="33"/>
    </row>
    <row r="30" spans="1:6" x14ac:dyDescent="0.35">
      <c r="A30" s="48" t="s">
        <v>119</v>
      </c>
      <c r="B30" s="52">
        <v>28349</v>
      </c>
      <c r="C30" s="17"/>
      <c r="D30" s="18">
        <f t="shared" si="0"/>
        <v>0</v>
      </c>
      <c r="E30" s="18">
        <f t="shared" si="1"/>
        <v>0</v>
      </c>
      <c r="F30" s="33"/>
    </row>
    <row r="31" spans="1:6" x14ac:dyDescent="0.35">
      <c r="A31" s="48" t="s">
        <v>120</v>
      </c>
      <c r="B31" s="52">
        <v>21978</v>
      </c>
      <c r="C31" s="17"/>
      <c r="D31" s="18">
        <f t="shared" si="0"/>
        <v>0</v>
      </c>
      <c r="E31" s="18">
        <f t="shared" si="1"/>
        <v>0</v>
      </c>
      <c r="F31" s="33"/>
    </row>
    <row r="32" spans="1:6" x14ac:dyDescent="0.35">
      <c r="A32" s="48" t="s">
        <v>121</v>
      </c>
      <c r="B32" s="52">
        <v>52524</v>
      </c>
      <c r="C32" s="17"/>
      <c r="D32" s="18">
        <f t="shared" si="0"/>
        <v>0</v>
      </c>
      <c r="E32" s="18">
        <f t="shared" si="1"/>
        <v>0</v>
      </c>
      <c r="F32" s="33"/>
    </row>
    <row r="33" spans="1:6" x14ac:dyDescent="0.35">
      <c r="A33" s="48" t="s">
        <v>122</v>
      </c>
      <c r="B33" s="52">
        <v>6069</v>
      </c>
      <c r="C33" s="17"/>
      <c r="D33" s="18">
        <f t="shared" si="0"/>
        <v>0</v>
      </c>
      <c r="E33" s="18">
        <f t="shared" si="1"/>
        <v>0</v>
      </c>
      <c r="F33" s="33"/>
    </row>
    <row r="34" spans="1:6" x14ac:dyDescent="0.35">
      <c r="A34" s="48" t="s">
        <v>123</v>
      </c>
      <c r="B34" s="52">
        <v>6953</v>
      </c>
      <c r="C34" s="17"/>
      <c r="D34" s="18">
        <f t="shared" si="0"/>
        <v>0</v>
      </c>
      <c r="E34" s="18">
        <f t="shared" si="1"/>
        <v>0</v>
      </c>
      <c r="F34" s="33"/>
    </row>
    <row r="35" spans="1:6" x14ac:dyDescent="0.35">
      <c r="A35" s="48" t="s">
        <v>124</v>
      </c>
      <c r="B35" s="52">
        <v>7074</v>
      </c>
      <c r="C35" s="17"/>
      <c r="D35" s="18">
        <f t="shared" si="0"/>
        <v>0</v>
      </c>
      <c r="E35" s="18">
        <f t="shared" si="1"/>
        <v>0</v>
      </c>
      <c r="F35" s="33"/>
    </row>
    <row r="36" spans="1:6" x14ac:dyDescent="0.35">
      <c r="A36" s="48" t="s">
        <v>125</v>
      </c>
      <c r="B36" s="52">
        <v>4372</v>
      </c>
      <c r="C36" s="17"/>
      <c r="D36" s="18">
        <f t="shared" si="0"/>
        <v>0</v>
      </c>
      <c r="E36" s="18">
        <f t="shared" si="1"/>
        <v>0</v>
      </c>
      <c r="F36" s="33"/>
    </row>
    <row r="37" spans="1:6" x14ac:dyDescent="0.35">
      <c r="A37" s="48" t="s">
        <v>126</v>
      </c>
      <c r="B37" s="52">
        <v>6459</v>
      </c>
      <c r="C37" s="17"/>
      <c r="D37" s="18">
        <f t="shared" si="0"/>
        <v>0</v>
      </c>
      <c r="E37" s="18">
        <f t="shared" si="1"/>
        <v>0</v>
      </c>
      <c r="F37" s="33"/>
    </row>
    <row r="38" spans="1:6" x14ac:dyDescent="0.35">
      <c r="A38" s="48" t="s">
        <v>127</v>
      </c>
      <c r="B38" s="52">
        <v>8102</v>
      </c>
      <c r="C38" s="17"/>
      <c r="D38" s="18">
        <f t="shared" si="0"/>
        <v>0</v>
      </c>
      <c r="E38" s="18">
        <f t="shared" si="1"/>
        <v>0</v>
      </c>
      <c r="F38" s="33"/>
    </row>
    <row r="39" spans="1:6" x14ac:dyDescent="0.35">
      <c r="A39" s="48" t="s">
        <v>128</v>
      </c>
      <c r="B39" s="52">
        <v>23666</v>
      </c>
      <c r="C39" s="17"/>
      <c r="D39" s="18">
        <f t="shared" si="0"/>
        <v>0</v>
      </c>
      <c r="E39" s="18">
        <f t="shared" si="1"/>
        <v>0</v>
      </c>
      <c r="F39" s="33"/>
    </row>
    <row r="40" spans="1:6" x14ac:dyDescent="0.35">
      <c r="A40" s="48" t="s">
        <v>129</v>
      </c>
      <c r="B40" s="52">
        <v>19536</v>
      </c>
      <c r="C40" s="17"/>
      <c r="D40" s="18">
        <f t="shared" si="0"/>
        <v>0</v>
      </c>
      <c r="E40" s="18">
        <f t="shared" si="1"/>
        <v>0</v>
      </c>
      <c r="F40" s="33"/>
    </row>
    <row r="41" spans="1:6" x14ac:dyDescent="0.35">
      <c r="A41" s="48" t="s">
        <v>130</v>
      </c>
      <c r="B41" s="52">
        <v>1040</v>
      </c>
      <c r="C41" s="17"/>
      <c r="D41" s="18">
        <f t="shared" si="0"/>
        <v>0</v>
      </c>
      <c r="E41" s="18">
        <f t="shared" si="1"/>
        <v>0</v>
      </c>
      <c r="F41" s="33"/>
    </row>
    <row r="42" spans="1:6" x14ac:dyDescent="0.35">
      <c r="A42" s="48" t="s">
        <v>131</v>
      </c>
      <c r="B42" s="52">
        <v>1040</v>
      </c>
      <c r="C42" s="17"/>
      <c r="D42" s="18">
        <f t="shared" si="0"/>
        <v>0</v>
      </c>
      <c r="E42" s="18">
        <f t="shared" si="1"/>
        <v>0</v>
      </c>
      <c r="F42" s="33"/>
    </row>
    <row r="43" spans="1:6" x14ac:dyDescent="0.35">
      <c r="A43" s="48" t="s">
        <v>132</v>
      </c>
      <c r="B43" s="52">
        <v>1040</v>
      </c>
      <c r="C43" s="17"/>
      <c r="D43" s="18">
        <f t="shared" si="0"/>
        <v>0</v>
      </c>
      <c r="E43" s="18">
        <f t="shared" si="1"/>
        <v>0</v>
      </c>
      <c r="F43" s="33"/>
    </row>
    <row r="44" spans="1:6" x14ac:dyDescent="0.35">
      <c r="A44" s="48" t="s">
        <v>133</v>
      </c>
      <c r="B44" s="52">
        <v>1040</v>
      </c>
      <c r="C44" s="17"/>
      <c r="D44" s="18">
        <f t="shared" si="0"/>
        <v>0</v>
      </c>
      <c r="E44" s="18">
        <f t="shared" si="1"/>
        <v>0</v>
      </c>
      <c r="F44" s="33"/>
    </row>
    <row r="45" spans="1:6" x14ac:dyDescent="0.35">
      <c r="A45" s="48" t="s">
        <v>134</v>
      </c>
      <c r="B45" s="52">
        <v>1040</v>
      </c>
      <c r="C45" s="17"/>
      <c r="D45" s="18">
        <f t="shared" si="0"/>
        <v>0</v>
      </c>
      <c r="E45" s="18">
        <f t="shared" si="1"/>
        <v>0</v>
      </c>
      <c r="F45" s="33"/>
    </row>
    <row r="46" spans="1:6" x14ac:dyDescent="0.35">
      <c r="A46" s="48" t="s">
        <v>135</v>
      </c>
      <c r="B46" s="52">
        <v>1040</v>
      </c>
      <c r="C46" s="17"/>
      <c r="D46" s="18">
        <f t="shared" si="0"/>
        <v>0</v>
      </c>
      <c r="E46" s="18">
        <f t="shared" si="1"/>
        <v>0</v>
      </c>
      <c r="F46" s="33"/>
    </row>
    <row r="47" spans="1:6" x14ac:dyDescent="0.35">
      <c r="A47" s="48" t="s">
        <v>136</v>
      </c>
      <c r="B47" s="52">
        <v>1040</v>
      </c>
      <c r="C47" s="17"/>
      <c r="D47" s="18">
        <f t="shared" si="0"/>
        <v>0</v>
      </c>
      <c r="E47" s="18">
        <f t="shared" si="1"/>
        <v>0</v>
      </c>
      <c r="F47" s="33"/>
    </row>
    <row r="48" spans="1:6" x14ac:dyDescent="0.35">
      <c r="A48" s="61" t="s">
        <v>137</v>
      </c>
      <c r="B48" s="52">
        <v>1040</v>
      </c>
      <c r="C48" s="17"/>
      <c r="D48" s="18">
        <f t="shared" si="0"/>
        <v>0</v>
      </c>
      <c r="E48" s="18">
        <f t="shared" si="1"/>
        <v>0</v>
      </c>
      <c r="F48" s="33"/>
    </row>
    <row r="49" spans="1:6" x14ac:dyDescent="0.35">
      <c r="A49" s="75" t="s">
        <v>138</v>
      </c>
      <c r="B49" s="76">
        <v>1040</v>
      </c>
      <c r="C49" s="77" t="s">
        <v>139</v>
      </c>
      <c r="D49" s="78">
        <v>0</v>
      </c>
      <c r="E49" s="78">
        <v>0</v>
      </c>
      <c r="F49" s="33"/>
    </row>
    <row r="50" spans="1:6" x14ac:dyDescent="0.35">
      <c r="A50" s="75" t="s">
        <v>140</v>
      </c>
      <c r="B50" s="76">
        <v>1040</v>
      </c>
      <c r="C50" s="79" t="s">
        <v>139</v>
      </c>
      <c r="D50" s="78">
        <v>0</v>
      </c>
      <c r="E50" s="78">
        <v>0</v>
      </c>
      <c r="F50" s="33"/>
    </row>
    <row r="51" spans="1:6" x14ac:dyDescent="0.35">
      <c r="A51" s="75" t="s">
        <v>141</v>
      </c>
      <c r="B51" s="76">
        <v>1040</v>
      </c>
      <c r="C51" s="79" t="s">
        <v>139</v>
      </c>
      <c r="D51" s="78">
        <v>0</v>
      </c>
      <c r="E51" s="78">
        <v>0</v>
      </c>
      <c r="F51" s="33"/>
    </row>
    <row r="52" spans="1:6" x14ac:dyDescent="0.35">
      <c r="A52" s="53" t="s">
        <v>43</v>
      </c>
      <c r="B52" s="60">
        <f>SUM(B13:B51)</f>
        <v>1148698</v>
      </c>
      <c r="C52" s="60">
        <f>SUM(C13:C51)</f>
        <v>0</v>
      </c>
      <c r="D52" s="80">
        <f>SUM(D13:D51)</f>
        <v>0</v>
      </c>
      <c r="E52" s="80">
        <f>SUM(E13:E51)</f>
        <v>0</v>
      </c>
      <c r="F52" s="33"/>
    </row>
    <row r="53" spans="1:6" x14ac:dyDescent="0.35">
      <c r="A53" s="33"/>
      <c r="F53" s="33"/>
    </row>
    <row r="54" spans="1:6" x14ac:dyDescent="0.35">
      <c r="A54" s="34" t="s">
        <v>85</v>
      </c>
      <c r="F54" s="33"/>
    </row>
    <row r="55" spans="1:6" x14ac:dyDescent="0.35">
      <c r="A55" s="48" t="s">
        <v>142</v>
      </c>
      <c r="B55" s="54">
        <f>SUM('[1]Station and Facility info'!$CB$288:$CB$304)</f>
        <v>31728</v>
      </c>
      <c r="C55" s="17"/>
      <c r="D55" s="21">
        <f t="shared" ref="D55:D62" si="2">C55*12</f>
        <v>0</v>
      </c>
      <c r="E55" s="21">
        <f t="shared" ref="E55:E62" si="3">D55*3</f>
        <v>0</v>
      </c>
      <c r="F55" s="33"/>
    </row>
    <row r="56" spans="1:6" x14ac:dyDescent="0.35">
      <c r="A56" s="48" t="s">
        <v>143</v>
      </c>
      <c r="B56" s="54">
        <v>83825</v>
      </c>
      <c r="C56" s="17"/>
      <c r="D56" s="18">
        <f t="shared" si="2"/>
        <v>0</v>
      </c>
      <c r="E56" s="18">
        <f t="shared" si="3"/>
        <v>0</v>
      </c>
      <c r="F56" s="33"/>
    </row>
    <row r="57" spans="1:6" x14ac:dyDescent="0.35">
      <c r="A57" s="48" t="s">
        <v>144</v>
      </c>
      <c r="B57" s="54">
        <v>21550</v>
      </c>
      <c r="C57" s="17"/>
      <c r="D57" s="18">
        <f t="shared" si="2"/>
        <v>0</v>
      </c>
      <c r="E57" s="18">
        <f t="shared" si="3"/>
        <v>0</v>
      </c>
      <c r="F57" s="33"/>
    </row>
    <row r="58" spans="1:6" x14ac:dyDescent="0.35">
      <c r="A58" s="48" t="s">
        <v>145</v>
      </c>
      <c r="B58" s="54">
        <v>2978</v>
      </c>
      <c r="C58" s="17"/>
      <c r="D58" s="18">
        <f t="shared" si="2"/>
        <v>0</v>
      </c>
      <c r="E58" s="18">
        <f t="shared" si="3"/>
        <v>0</v>
      </c>
      <c r="F58" s="33"/>
    </row>
    <row r="59" spans="1:6" x14ac:dyDescent="0.35">
      <c r="A59" s="48" t="s">
        <v>146</v>
      </c>
      <c r="B59" s="54">
        <v>7328</v>
      </c>
      <c r="C59" s="17"/>
      <c r="D59" s="18">
        <f t="shared" si="2"/>
        <v>0</v>
      </c>
      <c r="E59" s="18">
        <f t="shared" si="3"/>
        <v>0</v>
      </c>
      <c r="F59" s="33"/>
    </row>
    <row r="60" spans="1:6" x14ac:dyDescent="0.35">
      <c r="A60" s="48" t="s">
        <v>147</v>
      </c>
      <c r="B60" s="54">
        <v>1875</v>
      </c>
      <c r="C60" s="17"/>
      <c r="D60" s="18">
        <f t="shared" si="2"/>
        <v>0</v>
      </c>
      <c r="E60" s="18">
        <f t="shared" si="3"/>
        <v>0</v>
      </c>
      <c r="F60" s="34"/>
    </row>
    <row r="61" spans="1:6" x14ac:dyDescent="0.35">
      <c r="A61" s="48" t="s">
        <v>148</v>
      </c>
      <c r="B61" s="54">
        <f>240*3</f>
        <v>720</v>
      </c>
      <c r="C61" s="17"/>
      <c r="D61" s="18">
        <f t="shared" si="2"/>
        <v>0</v>
      </c>
      <c r="E61" s="18">
        <f t="shared" si="3"/>
        <v>0</v>
      </c>
      <c r="F61" s="33"/>
    </row>
    <row r="62" spans="1:6" x14ac:dyDescent="0.35">
      <c r="A62" s="48" t="s">
        <v>149</v>
      </c>
      <c r="B62" s="54">
        <v>240</v>
      </c>
      <c r="C62" s="17"/>
      <c r="D62" s="18">
        <f t="shared" si="2"/>
        <v>0</v>
      </c>
      <c r="E62" s="18">
        <f t="shared" si="3"/>
        <v>0</v>
      </c>
      <c r="F62" s="33"/>
    </row>
    <row r="63" spans="1:6" x14ac:dyDescent="0.35">
      <c r="A63" s="48" t="s">
        <v>150</v>
      </c>
      <c r="B63" s="54">
        <v>2586</v>
      </c>
      <c r="C63" s="17"/>
      <c r="D63" s="18">
        <f t="shared" ref="D63" si="4">C63*12</f>
        <v>0</v>
      </c>
      <c r="E63" s="18">
        <f t="shared" ref="E63" si="5">D63*3</f>
        <v>0</v>
      </c>
      <c r="F63" s="33"/>
    </row>
    <row r="64" spans="1:6" x14ac:dyDescent="0.35">
      <c r="A64" s="48" t="s">
        <v>151</v>
      </c>
      <c r="B64" s="54">
        <v>8267</v>
      </c>
      <c r="C64" s="17"/>
      <c r="D64" s="18">
        <f t="shared" ref="D64" si="6">C64*12</f>
        <v>0</v>
      </c>
      <c r="E64" s="18">
        <f t="shared" ref="E64" si="7">D64*3</f>
        <v>0</v>
      </c>
      <c r="F64" s="33"/>
    </row>
    <row r="65" spans="1:6" x14ac:dyDescent="0.35">
      <c r="A65" s="53" t="s">
        <v>48</v>
      </c>
      <c r="B65" s="55">
        <f>SUM(B55:B64)</f>
        <v>161097</v>
      </c>
      <c r="C65" s="55">
        <f>SUM(C55:C64)</f>
        <v>0</v>
      </c>
      <c r="D65" s="55">
        <f>SUM(D55:D64)</f>
        <v>0</v>
      </c>
      <c r="E65" s="55">
        <f>SUM(E55:E64)</f>
        <v>0</v>
      </c>
      <c r="F65" s="33"/>
    </row>
    <row r="66" spans="1:6" x14ac:dyDescent="0.35">
      <c r="A66" s="53" t="s">
        <v>152</v>
      </c>
      <c r="B66" s="55">
        <f>B65+B52</f>
        <v>1309795</v>
      </c>
      <c r="C66" s="42">
        <f>C65+C52</f>
        <v>0</v>
      </c>
      <c r="D66" s="42">
        <f>D65+D52</f>
        <v>0</v>
      </c>
      <c r="E66" s="42">
        <f>E65+E52</f>
        <v>0</v>
      </c>
    </row>
    <row r="68" spans="1:6" x14ac:dyDescent="0.35">
      <c r="A68" s="34" t="s">
        <v>50</v>
      </c>
    </row>
    <row r="69" spans="1:6" x14ac:dyDescent="0.35">
      <c r="A69" s="48" t="s">
        <v>51</v>
      </c>
      <c r="B69" s="56"/>
      <c r="C69" s="24">
        <f>B69*10</f>
        <v>0</v>
      </c>
      <c r="D69" s="24">
        <f>C69*12</f>
        <v>0</v>
      </c>
      <c r="E69" s="24">
        <f>D69*3</f>
        <v>0</v>
      </c>
    </row>
    <row r="70" spans="1:6" x14ac:dyDescent="0.35">
      <c r="A70" s="48" t="s">
        <v>52</v>
      </c>
      <c r="B70" s="56"/>
      <c r="C70" s="24">
        <f>B70*2</f>
        <v>0</v>
      </c>
      <c r="D70" s="24">
        <f>C70*12</f>
        <v>0</v>
      </c>
      <c r="E70" s="24">
        <f>D70*3</f>
        <v>0</v>
      </c>
    </row>
    <row r="71" spans="1:6" x14ac:dyDescent="0.35">
      <c r="A71" s="33" t="s">
        <v>53</v>
      </c>
      <c r="B71" s="39"/>
      <c r="C71" s="24"/>
      <c r="D71" s="24"/>
      <c r="E71" s="40"/>
    </row>
    <row r="72" spans="1:6" x14ac:dyDescent="0.35">
      <c r="A72" s="53" t="s">
        <v>54</v>
      </c>
      <c r="B72" s="57"/>
      <c r="C72" s="41">
        <f>C69+C70</f>
        <v>0</v>
      </c>
      <c r="D72" s="41">
        <f>D69+D70</f>
        <v>0</v>
      </c>
      <c r="E72" s="41">
        <f>E69+E70</f>
        <v>0</v>
      </c>
    </row>
    <row r="74" spans="1:6" x14ac:dyDescent="0.35">
      <c r="A74" s="35" t="s">
        <v>153</v>
      </c>
      <c r="B74" s="36"/>
      <c r="C74" s="37">
        <f>C66+C72</f>
        <v>0</v>
      </c>
      <c r="D74" s="37">
        <f>D66+D72</f>
        <v>0</v>
      </c>
      <c r="E74" s="37">
        <f>E66+E72</f>
        <v>0</v>
      </c>
    </row>
    <row r="76" spans="1:6" x14ac:dyDescent="0.35">
      <c r="A76" s="33" t="s">
        <v>56</v>
      </c>
      <c r="B76" s="83"/>
    </row>
  </sheetData>
  <mergeCells count="3">
    <mergeCell ref="B2:C2"/>
    <mergeCell ref="C10:D10"/>
    <mergeCell ref="M2:N2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97"/>
  <sheetViews>
    <sheetView topLeftCell="A82" workbookViewId="0"/>
  </sheetViews>
  <sheetFormatPr defaultColWidth="8.7265625" defaultRowHeight="14.5" x14ac:dyDescent="0.35"/>
  <cols>
    <col min="1" max="1" width="39.54296875" customWidth="1"/>
    <col min="2" max="2" width="14.54296875" customWidth="1"/>
    <col min="3" max="5" width="14.453125" customWidth="1"/>
    <col min="6" max="6" width="16.81640625" customWidth="1"/>
    <col min="7" max="7" width="12.7265625" customWidth="1"/>
    <col min="8" max="8" width="14.26953125" customWidth="1"/>
    <col min="9" max="9" width="20" customWidth="1"/>
    <col min="10" max="10" width="11.26953125" customWidth="1"/>
    <col min="11" max="11" width="10.7265625" customWidth="1"/>
    <col min="12" max="12" width="15.7265625" customWidth="1"/>
    <col min="13" max="14" width="13.1796875" customWidth="1"/>
  </cols>
  <sheetData>
    <row r="1" spans="1:14" x14ac:dyDescent="0.35">
      <c r="A1" s="2" t="s">
        <v>0</v>
      </c>
      <c r="B1" s="46"/>
      <c r="C1" s="44" t="s">
        <v>1</v>
      </c>
      <c r="D1" s="47"/>
    </row>
    <row r="2" spans="1:14" x14ac:dyDescent="0.35">
      <c r="A2" t="s">
        <v>2</v>
      </c>
      <c r="B2" s="87"/>
      <c r="C2" s="87"/>
      <c r="D2" s="2"/>
      <c r="E2" s="2"/>
      <c r="M2" s="85"/>
      <c r="N2" s="85"/>
    </row>
    <row r="3" spans="1:14" x14ac:dyDescent="0.35">
      <c r="A3" s="2"/>
    </row>
    <row r="4" spans="1:14" x14ac:dyDescent="0.35">
      <c r="A4" s="3"/>
    </row>
    <row r="5" spans="1:14" x14ac:dyDescent="0.35">
      <c r="A5" s="5" t="s">
        <v>3</v>
      </c>
      <c r="B5" s="6"/>
      <c r="C5" s="6"/>
      <c r="D5" s="6"/>
      <c r="E5" s="6"/>
    </row>
    <row r="6" spans="1:14" x14ac:dyDescent="0.35">
      <c r="A6" s="5" t="s">
        <v>4</v>
      </c>
      <c r="B6" s="6"/>
      <c r="C6" s="6"/>
      <c r="D6" s="6"/>
      <c r="E6" s="6"/>
    </row>
    <row r="7" spans="1:14" x14ac:dyDescent="0.35">
      <c r="A7" s="5" t="s">
        <v>154</v>
      </c>
      <c r="B7" s="6"/>
      <c r="C7" s="6"/>
      <c r="D7" s="6"/>
      <c r="E7" s="6"/>
    </row>
    <row r="8" spans="1:14" x14ac:dyDescent="0.35">
      <c r="A8" s="5" t="s">
        <v>6</v>
      </c>
      <c r="B8" s="6"/>
      <c r="C8" s="6"/>
      <c r="D8" s="6"/>
      <c r="E8" s="6"/>
    </row>
    <row r="9" spans="1:14" x14ac:dyDescent="0.35">
      <c r="A9" s="15" t="s">
        <v>7</v>
      </c>
      <c r="B9" s="16"/>
      <c r="C9" s="16"/>
      <c r="D9" s="16"/>
      <c r="E9" s="16"/>
    </row>
    <row r="10" spans="1:14" x14ac:dyDescent="0.35">
      <c r="A10" s="7"/>
      <c r="B10" s="8"/>
      <c r="C10" s="86"/>
      <c r="D10" s="86"/>
      <c r="E10" s="84"/>
    </row>
    <row r="11" spans="1:14" x14ac:dyDescent="0.35">
      <c r="A11" s="7"/>
      <c r="B11" s="8"/>
      <c r="C11" s="11"/>
      <c r="D11" s="9"/>
      <c r="E11" s="9" t="s">
        <v>8</v>
      </c>
    </row>
    <row r="12" spans="1:14" x14ac:dyDescent="0.35">
      <c r="A12" s="50" t="s">
        <v>9</v>
      </c>
      <c r="B12" s="12" t="s">
        <v>10</v>
      </c>
      <c r="C12" s="12" t="s">
        <v>11</v>
      </c>
      <c r="D12" s="12" t="s">
        <v>12</v>
      </c>
      <c r="E12" s="12" t="s">
        <v>13</v>
      </c>
    </row>
    <row r="13" spans="1:14" x14ac:dyDescent="0.35">
      <c r="A13" s="48" t="s">
        <v>155</v>
      </c>
      <c r="B13" s="51">
        <v>68014</v>
      </c>
      <c r="C13" s="10"/>
      <c r="D13" s="18">
        <f>C13*12</f>
        <v>0</v>
      </c>
      <c r="E13" s="18">
        <f>D13*3</f>
        <v>0</v>
      </c>
    </row>
    <row r="14" spans="1:14" x14ac:dyDescent="0.35">
      <c r="A14" s="48" t="s">
        <v>156</v>
      </c>
      <c r="B14" s="51">
        <v>38199</v>
      </c>
      <c r="C14" s="4"/>
      <c r="D14" s="18">
        <f t="shared" ref="D14:D69" si="0">C14*12</f>
        <v>0</v>
      </c>
      <c r="E14" s="18">
        <f t="shared" ref="E14:E69" si="1">D14*3</f>
        <v>0</v>
      </c>
    </row>
    <row r="15" spans="1:14" x14ac:dyDescent="0.35">
      <c r="A15" s="48" t="s">
        <v>157</v>
      </c>
      <c r="B15" s="51">
        <v>28964</v>
      </c>
      <c r="C15" s="4"/>
      <c r="D15" s="18">
        <f t="shared" si="0"/>
        <v>0</v>
      </c>
      <c r="E15" s="18">
        <f t="shared" si="1"/>
        <v>0</v>
      </c>
    </row>
    <row r="16" spans="1:14" x14ac:dyDescent="0.35">
      <c r="A16" s="48" t="s">
        <v>158</v>
      </c>
      <c r="B16" s="51">
        <v>38520</v>
      </c>
      <c r="C16" s="4"/>
      <c r="D16" s="18">
        <f t="shared" si="0"/>
        <v>0</v>
      </c>
      <c r="E16" s="18">
        <f t="shared" si="1"/>
        <v>0</v>
      </c>
      <c r="F16" s="33"/>
    </row>
    <row r="17" spans="1:6" x14ac:dyDescent="0.35">
      <c r="A17" s="48" t="s">
        <v>159</v>
      </c>
      <c r="B17" s="51">
        <v>27296</v>
      </c>
      <c r="C17" s="4"/>
      <c r="D17" s="18">
        <f t="shared" si="0"/>
        <v>0</v>
      </c>
      <c r="E17" s="18">
        <f t="shared" si="1"/>
        <v>0</v>
      </c>
      <c r="F17" s="33"/>
    </row>
    <row r="18" spans="1:6" x14ac:dyDescent="0.35">
      <c r="A18" s="48" t="s">
        <v>160</v>
      </c>
      <c r="B18" s="51">
        <v>24304</v>
      </c>
      <c r="C18" s="4"/>
      <c r="D18" s="18">
        <f t="shared" si="0"/>
        <v>0</v>
      </c>
      <c r="E18" s="18">
        <f t="shared" si="1"/>
        <v>0</v>
      </c>
      <c r="F18" s="33"/>
    </row>
    <row r="19" spans="1:6" x14ac:dyDescent="0.35">
      <c r="A19" s="48" t="s">
        <v>161</v>
      </c>
      <c r="B19" s="51">
        <v>25827</v>
      </c>
      <c r="C19" s="4"/>
      <c r="D19" s="18">
        <f t="shared" si="0"/>
        <v>0</v>
      </c>
      <c r="E19" s="18">
        <f t="shared" si="1"/>
        <v>0</v>
      </c>
      <c r="F19" s="33"/>
    </row>
    <row r="20" spans="1:6" x14ac:dyDescent="0.35">
      <c r="A20" s="48" t="s">
        <v>162</v>
      </c>
      <c r="B20" s="51">
        <v>16140</v>
      </c>
      <c r="C20" s="4"/>
      <c r="D20" s="18">
        <f t="shared" si="0"/>
        <v>0</v>
      </c>
      <c r="E20" s="18">
        <f t="shared" si="1"/>
        <v>0</v>
      </c>
      <c r="F20" s="33"/>
    </row>
    <row r="21" spans="1:6" x14ac:dyDescent="0.35">
      <c r="A21" s="48" t="s">
        <v>163</v>
      </c>
      <c r="B21" s="51">
        <v>9480</v>
      </c>
      <c r="C21" s="4"/>
      <c r="D21" s="18">
        <f t="shared" si="0"/>
        <v>0</v>
      </c>
      <c r="E21" s="18">
        <f t="shared" si="1"/>
        <v>0</v>
      </c>
      <c r="F21" s="33"/>
    </row>
    <row r="22" spans="1:6" x14ac:dyDescent="0.35">
      <c r="A22" s="48" t="s">
        <v>164</v>
      </c>
      <c r="B22" s="51">
        <v>10600</v>
      </c>
      <c r="C22" s="4"/>
      <c r="D22" s="18">
        <f t="shared" si="0"/>
        <v>0</v>
      </c>
      <c r="E22" s="18">
        <f t="shared" si="1"/>
        <v>0</v>
      </c>
      <c r="F22" s="33"/>
    </row>
    <row r="23" spans="1:6" x14ac:dyDescent="0.35">
      <c r="A23" s="48" t="s">
        <v>165</v>
      </c>
      <c r="B23" s="51">
        <v>9600</v>
      </c>
      <c r="C23" s="4"/>
      <c r="D23" s="18">
        <f t="shared" si="0"/>
        <v>0</v>
      </c>
      <c r="E23" s="18">
        <f t="shared" si="1"/>
        <v>0</v>
      </c>
      <c r="F23" s="33"/>
    </row>
    <row r="24" spans="1:6" x14ac:dyDescent="0.35">
      <c r="A24" s="48" t="s">
        <v>166</v>
      </c>
      <c r="B24" s="51">
        <v>11200</v>
      </c>
      <c r="C24" s="4"/>
      <c r="D24" s="18">
        <f t="shared" si="0"/>
        <v>0</v>
      </c>
      <c r="E24" s="18">
        <f t="shared" si="1"/>
        <v>0</v>
      </c>
      <c r="F24" s="33"/>
    </row>
    <row r="25" spans="1:6" x14ac:dyDescent="0.35">
      <c r="A25" s="48" t="s">
        <v>167</v>
      </c>
      <c r="B25" s="51">
        <v>11840</v>
      </c>
      <c r="C25" s="4"/>
      <c r="D25" s="18">
        <f t="shared" si="0"/>
        <v>0</v>
      </c>
      <c r="E25" s="18">
        <f t="shared" si="1"/>
        <v>0</v>
      </c>
      <c r="F25" s="33"/>
    </row>
    <row r="26" spans="1:6" x14ac:dyDescent="0.35">
      <c r="A26" s="48" t="s">
        <v>168</v>
      </c>
      <c r="B26" s="51">
        <v>11648</v>
      </c>
      <c r="C26" s="4"/>
      <c r="D26" s="18">
        <f t="shared" si="0"/>
        <v>0</v>
      </c>
      <c r="E26" s="18">
        <f t="shared" si="1"/>
        <v>0</v>
      </c>
      <c r="F26" s="33"/>
    </row>
    <row r="27" spans="1:6" x14ac:dyDescent="0.35">
      <c r="A27" s="48" t="s">
        <v>169</v>
      </c>
      <c r="B27" s="51">
        <v>12420</v>
      </c>
      <c r="C27" s="4"/>
      <c r="D27" s="18">
        <f t="shared" si="0"/>
        <v>0</v>
      </c>
      <c r="E27" s="18">
        <f t="shared" si="1"/>
        <v>0</v>
      </c>
      <c r="F27" s="33"/>
    </row>
    <row r="28" spans="1:6" x14ac:dyDescent="0.35">
      <c r="A28" s="48" t="s">
        <v>170</v>
      </c>
      <c r="B28" s="51">
        <v>14131</v>
      </c>
      <c r="C28" s="4"/>
      <c r="D28" s="18">
        <f t="shared" si="0"/>
        <v>0</v>
      </c>
      <c r="E28" s="18">
        <f t="shared" si="1"/>
        <v>0</v>
      </c>
      <c r="F28" s="33"/>
    </row>
    <row r="29" spans="1:6" x14ac:dyDescent="0.35">
      <c r="A29" s="48" t="s">
        <v>171</v>
      </c>
      <c r="B29" s="51">
        <v>10472</v>
      </c>
      <c r="C29" s="4"/>
      <c r="D29" s="18">
        <f t="shared" si="0"/>
        <v>0</v>
      </c>
      <c r="E29" s="18">
        <f t="shared" si="1"/>
        <v>0</v>
      </c>
      <c r="F29" s="33"/>
    </row>
    <row r="30" spans="1:6" x14ac:dyDescent="0.35">
      <c r="A30" s="48" t="s">
        <v>172</v>
      </c>
      <c r="B30" s="51">
        <v>8968</v>
      </c>
      <c r="C30" s="17"/>
      <c r="D30" s="18">
        <f t="shared" si="0"/>
        <v>0</v>
      </c>
      <c r="E30" s="18">
        <f t="shared" si="1"/>
        <v>0</v>
      </c>
      <c r="F30" s="33"/>
    </row>
    <row r="31" spans="1:6" x14ac:dyDescent="0.35">
      <c r="A31" s="48" t="s">
        <v>173</v>
      </c>
      <c r="B31" s="51">
        <v>17339</v>
      </c>
      <c r="C31" s="17"/>
      <c r="D31" s="18">
        <f t="shared" si="0"/>
        <v>0</v>
      </c>
      <c r="E31" s="18">
        <f t="shared" si="1"/>
        <v>0</v>
      </c>
      <c r="F31" s="33"/>
    </row>
    <row r="32" spans="1:6" x14ac:dyDescent="0.35">
      <c r="A32" s="48" t="s">
        <v>174</v>
      </c>
      <c r="B32" s="51">
        <v>4562</v>
      </c>
      <c r="C32" s="17"/>
      <c r="D32" s="18">
        <f t="shared" si="0"/>
        <v>0</v>
      </c>
      <c r="E32" s="18">
        <f t="shared" si="1"/>
        <v>0</v>
      </c>
      <c r="F32" s="33"/>
    </row>
    <row r="33" spans="1:6" x14ac:dyDescent="0.35">
      <c r="A33" s="48" t="s">
        <v>175</v>
      </c>
      <c r="B33" s="51">
        <v>4562</v>
      </c>
      <c r="C33" s="17"/>
      <c r="D33" s="18">
        <f t="shared" si="0"/>
        <v>0</v>
      </c>
      <c r="E33" s="18">
        <f t="shared" si="1"/>
        <v>0</v>
      </c>
      <c r="F33" s="33"/>
    </row>
    <row r="34" spans="1:6" x14ac:dyDescent="0.35">
      <c r="A34" s="48" t="s">
        <v>176</v>
      </c>
      <c r="B34" s="51">
        <v>4562</v>
      </c>
      <c r="C34" s="17"/>
      <c r="D34" s="18">
        <f t="shared" si="0"/>
        <v>0</v>
      </c>
      <c r="E34" s="18">
        <f t="shared" si="1"/>
        <v>0</v>
      </c>
      <c r="F34" s="33"/>
    </row>
    <row r="35" spans="1:6" x14ac:dyDescent="0.35">
      <c r="A35" s="48" t="s">
        <v>177</v>
      </c>
      <c r="B35" s="51">
        <v>4562</v>
      </c>
      <c r="C35" s="17"/>
      <c r="D35" s="18">
        <f t="shared" si="0"/>
        <v>0</v>
      </c>
      <c r="E35" s="18">
        <f t="shared" si="1"/>
        <v>0</v>
      </c>
      <c r="F35" s="33"/>
    </row>
    <row r="36" spans="1:6" x14ac:dyDescent="0.35">
      <c r="A36" s="48" t="s">
        <v>178</v>
      </c>
      <c r="B36" s="51">
        <v>4562</v>
      </c>
      <c r="C36" s="17"/>
      <c r="D36" s="18">
        <f t="shared" si="0"/>
        <v>0</v>
      </c>
      <c r="E36" s="18">
        <f t="shared" si="1"/>
        <v>0</v>
      </c>
      <c r="F36" s="33"/>
    </row>
    <row r="37" spans="1:6" x14ac:dyDescent="0.35">
      <c r="A37" s="48" t="s">
        <v>179</v>
      </c>
      <c r="B37" s="51">
        <v>4562</v>
      </c>
      <c r="C37" s="17"/>
      <c r="D37" s="18">
        <f t="shared" si="0"/>
        <v>0</v>
      </c>
      <c r="E37" s="18">
        <f t="shared" si="1"/>
        <v>0</v>
      </c>
      <c r="F37" s="33"/>
    </row>
    <row r="38" spans="1:6" x14ac:dyDescent="0.35">
      <c r="A38" s="48" t="s">
        <v>180</v>
      </c>
      <c r="B38" s="51">
        <v>4562</v>
      </c>
      <c r="C38" s="17"/>
      <c r="D38" s="18">
        <f t="shared" si="0"/>
        <v>0</v>
      </c>
      <c r="E38" s="18">
        <f t="shared" si="1"/>
        <v>0</v>
      </c>
      <c r="F38" s="33"/>
    </row>
    <row r="39" spans="1:6" x14ac:dyDescent="0.35">
      <c r="A39" s="48" t="s">
        <v>181</v>
      </c>
      <c r="B39" s="51">
        <v>4562</v>
      </c>
      <c r="C39" s="17"/>
      <c r="D39" s="18">
        <f t="shared" si="0"/>
        <v>0</v>
      </c>
      <c r="E39" s="18">
        <f t="shared" si="1"/>
        <v>0</v>
      </c>
      <c r="F39" s="33"/>
    </row>
    <row r="40" spans="1:6" x14ac:dyDescent="0.35">
      <c r="A40" s="48" t="s">
        <v>182</v>
      </c>
      <c r="B40" s="51">
        <v>4562</v>
      </c>
      <c r="C40" s="17"/>
      <c r="D40" s="18">
        <f t="shared" si="0"/>
        <v>0</v>
      </c>
      <c r="E40" s="18">
        <f t="shared" si="1"/>
        <v>0</v>
      </c>
      <c r="F40" s="33"/>
    </row>
    <row r="41" spans="1:6" x14ac:dyDescent="0.35">
      <c r="A41" s="48" t="s">
        <v>183</v>
      </c>
      <c r="B41" s="51">
        <v>4562</v>
      </c>
      <c r="C41" s="17"/>
      <c r="D41" s="18">
        <f t="shared" si="0"/>
        <v>0</v>
      </c>
      <c r="E41" s="18">
        <f t="shared" si="1"/>
        <v>0</v>
      </c>
      <c r="F41" s="33"/>
    </row>
    <row r="42" spans="1:6" x14ac:dyDescent="0.35">
      <c r="A42" s="48" t="s">
        <v>184</v>
      </c>
      <c r="B42" s="51">
        <v>4562</v>
      </c>
      <c r="C42" s="17"/>
      <c r="D42" s="18">
        <f t="shared" si="0"/>
        <v>0</v>
      </c>
      <c r="E42" s="18">
        <f t="shared" si="1"/>
        <v>0</v>
      </c>
      <c r="F42" s="33"/>
    </row>
    <row r="43" spans="1:6" x14ac:dyDescent="0.35">
      <c r="A43" s="48" t="s">
        <v>185</v>
      </c>
      <c r="B43" s="51">
        <v>4562</v>
      </c>
      <c r="C43" s="17"/>
      <c r="D43" s="18">
        <f t="shared" si="0"/>
        <v>0</v>
      </c>
      <c r="E43" s="18">
        <f t="shared" si="1"/>
        <v>0</v>
      </c>
      <c r="F43" s="33"/>
    </row>
    <row r="44" spans="1:6" x14ac:dyDescent="0.35">
      <c r="A44" s="48" t="s">
        <v>186</v>
      </c>
      <c r="B44" s="51">
        <v>4562</v>
      </c>
      <c r="C44" s="17"/>
      <c r="D44" s="18">
        <f t="shared" si="0"/>
        <v>0</v>
      </c>
      <c r="E44" s="18">
        <f t="shared" si="1"/>
        <v>0</v>
      </c>
      <c r="F44" s="33"/>
    </row>
    <row r="45" spans="1:6" x14ac:dyDescent="0.35">
      <c r="A45" s="48" t="s">
        <v>187</v>
      </c>
      <c r="B45" s="51">
        <v>4562</v>
      </c>
      <c r="C45" s="17"/>
      <c r="D45" s="18">
        <f t="shared" si="0"/>
        <v>0</v>
      </c>
      <c r="E45" s="18">
        <f t="shared" si="1"/>
        <v>0</v>
      </c>
      <c r="F45" s="33"/>
    </row>
    <row r="46" spans="1:6" x14ac:dyDescent="0.35">
      <c r="A46" s="48" t="s">
        <v>188</v>
      </c>
      <c r="B46" s="51">
        <v>4562</v>
      </c>
      <c r="C46" s="17"/>
      <c r="D46" s="18">
        <f t="shared" si="0"/>
        <v>0</v>
      </c>
      <c r="E46" s="18">
        <f t="shared" si="1"/>
        <v>0</v>
      </c>
      <c r="F46" s="33"/>
    </row>
    <row r="47" spans="1:6" x14ac:dyDescent="0.35">
      <c r="A47" s="48" t="s">
        <v>189</v>
      </c>
      <c r="B47" s="51">
        <v>4562</v>
      </c>
      <c r="C47" s="17"/>
      <c r="D47" s="18">
        <f t="shared" si="0"/>
        <v>0</v>
      </c>
      <c r="E47" s="18">
        <f t="shared" si="1"/>
        <v>0</v>
      </c>
      <c r="F47" s="33"/>
    </row>
    <row r="48" spans="1:6" x14ac:dyDescent="0.35">
      <c r="A48" s="48" t="s">
        <v>190</v>
      </c>
      <c r="B48" s="51">
        <v>4562</v>
      </c>
      <c r="C48" s="17"/>
      <c r="D48" s="18">
        <f t="shared" si="0"/>
        <v>0</v>
      </c>
      <c r="E48" s="18">
        <f t="shared" si="1"/>
        <v>0</v>
      </c>
      <c r="F48" s="33"/>
    </row>
    <row r="49" spans="1:6" x14ac:dyDescent="0.35">
      <c r="A49" s="48" t="s">
        <v>191</v>
      </c>
      <c r="B49" s="51">
        <v>4562</v>
      </c>
      <c r="C49" s="17"/>
      <c r="D49" s="18">
        <f t="shared" si="0"/>
        <v>0</v>
      </c>
      <c r="E49" s="18">
        <f t="shared" si="1"/>
        <v>0</v>
      </c>
      <c r="F49" s="33"/>
    </row>
    <row r="50" spans="1:6" x14ac:dyDescent="0.35">
      <c r="A50" s="48" t="s">
        <v>192</v>
      </c>
      <c r="B50" s="51">
        <v>4562</v>
      </c>
      <c r="C50" s="17"/>
      <c r="D50" s="18">
        <f t="shared" si="0"/>
        <v>0</v>
      </c>
      <c r="E50" s="18">
        <f t="shared" si="1"/>
        <v>0</v>
      </c>
      <c r="F50" s="33"/>
    </row>
    <row r="51" spans="1:6" x14ac:dyDescent="0.35">
      <c r="A51" s="48" t="s">
        <v>193</v>
      </c>
      <c r="B51" s="51">
        <v>4562</v>
      </c>
      <c r="C51" s="17"/>
      <c r="D51" s="18">
        <f t="shared" si="0"/>
        <v>0</v>
      </c>
      <c r="E51" s="18">
        <f t="shared" si="1"/>
        <v>0</v>
      </c>
      <c r="F51" s="33"/>
    </row>
    <row r="52" spans="1:6" x14ac:dyDescent="0.35">
      <c r="A52" s="48" t="s">
        <v>194</v>
      </c>
      <c r="B52" s="51">
        <v>4562</v>
      </c>
      <c r="C52" s="17"/>
      <c r="D52" s="18">
        <f t="shared" si="0"/>
        <v>0</v>
      </c>
      <c r="E52" s="18">
        <f t="shared" si="1"/>
        <v>0</v>
      </c>
      <c r="F52" s="33"/>
    </row>
    <row r="53" spans="1:6" x14ac:dyDescent="0.35">
      <c r="A53" s="48" t="s">
        <v>195</v>
      </c>
      <c r="B53" s="51">
        <v>4562</v>
      </c>
      <c r="C53" s="17"/>
      <c r="D53" s="18">
        <f t="shared" si="0"/>
        <v>0</v>
      </c>
      <c r="E53" s="18">
        <f t="shared" si="1"/>
        <v>0</v>
      </c>
      <c r="F53" s="33"/>
    </row>
    <row r="54" spans="1:6" x14ac:dyDescent="0.35">
      <c r="A54" s="48" t="s">
        <v>196</v>
      </c>
      <c r="B54" s="51">
        <v>4562</v>
      </c>
      <c r="C54" s="17"/>
      <c r="D54" s="18">
        <f t="shared" si="0"/>
        <v>0</v>
      </c>
      <c r="E54" s="18">
        <f t="shared" si="1"/>
        <v>0</v>
      </c>
      <c r="F54" s="34"/>
    </row>
    <row r="55" spans="1:6" x14ac:dyDescent="0.35">
      <c r="A55" s="48" t="s">
        <v>197</v>
      </c>
      <c r="B55" s="51">
        <v>4562</v>
      </c>
      <c r="C55" s="17"/>
      <c r="D55" s="18">
        <f t="shared" si="0"/>
        <v>0</v>
      </c>
      <c r="E55" s="18">
        <f t="shared" si="1"/>
        <v>0</v>
      </c>
      <c r="F55" s="33"/>
    </row>
    <row r="56" spans="1:6" x14ac:dyDescent="0.35">
      <c r="A56" s="48" t="s">
        <v>198</v>
      </c>
      <c r="B56" s="51">
        <v>4562</v>
      </c>
      <c r="C56" s="17"/>
      <c r="D56" s="18">
        <f t="shared" si="0"/>
        <v>0</v>
      </c>
      <c r="E56" s="18">
        <f t="shared" si="1"/>
        <v>0</v>
      </c>
      <c r="F56" s="33"/>
    </row>
    <row r="57" spans="1:6" x14ac:dyDescent="0.35">
      <c r="A57" s="48" t="s">
        <v>199</v>
      </c>
      <c r="B57" s="51">
        <v>4562</v>
      </c>
      <c r="C57" s="17"/>
      <c r="D57" s="18">
        <f t="shared" si="0"/>
        <v>0</v>
      </c>
      <c r="E57" s="18">
        <f t="shared" si="1"/>
        <v>0</v>
      </c>
      <c r="F57" s="33"/>
    </row>
    <row r="58" spans="1:6" x14ac:dyDescent="0.35">
      <c r="A58" s="48" t="s">
        <v>200</v>
      </c>
      <c r="B58" s="51">
        <v>4562</v>
      </c>
      <c r="C58" s="17"/>
      <c r="D58" s="18">
        <f t="shared" si="0"/>
        <v>0</v>
      </c>
      <c r="E58" s="18">
        <f t="shared" si="1"/>
        <v>0</v>
      </c>
    </row>
    <row r="59" spans="1:6" x14ac:dyDescent="0.35">
      <c r="A59" s="48" t="s">
        <v>201</v>
      </c>
      <c r="B59" s="51">
        <v>4562</v>
      </c>
      <c r="C59" s="17"/>
      <c r="D59" s="18">
        <f t="shared" si="0"/>
        <v>0</v>
      </c>
      <c r="E59" s="18">
        <f t="shared" si="1"/>
        <v>0</v>
      </c>
    </row>
    <row r="60" spans="1:6" x14ac:dyDescent="0.35">
      <c r="A60" s="48" t="s">
        <v>202</v>
      </c>
      <c r="B60" s="51">
        <v>4562</v>
      </c>
      <c r="C60" s="17"/>
      <c r="D60" s="18">
        <f t="shared" si="0"/>
        <v>0</v>
      </c>
      <c r="E60" s="18">
        <f t="shared" si="1"/>
        <v>0</v>
      </c>
    </row>
    <row r="61" spans="1:6" x14ac:dyDescent="0.35">
      <c r="A61" s="48" t="s">
        <v>203</v>
      </c>
      <c r="B61" s="51">
        <v>2533</v>
      </c>
      <c r="C61" s="17"/>
      <c r="D61" s="18">
        <f t="shared" si="0"/>
        <v>0</v>
      </c>
      <c r="E61" s="18">
        <f t="shared" si="1"/>
        <v>0</v>
      </c>
    </row>
    <row r="62" spans="1:6" x14ac:dyDescent="0.35">
      <c r="A62" s="48" t="s">
        <v>204</v>
      </c>
      <c r="B62" s="51">
        <v>2533</v>
      </c>
      <c r="C62" s="17"/>
      <c r="D62" s="18">
        <f t="shared" si="0"/>
        <v>0</v>
      </c>
      <c r="E62" s="18">
        <f t="shared" si="1"/>
        <v>0</v>
      </c>
    </row>
    <row r="63" spans="1:6" x14ac:dyDescent="0.35">
      <c r="A63" s="48" t="s">
        <v>205</v>
      </c>
      <c r="B63" s="51">
        <v>2533</v>
      </c>
      <c r="C63" s="17"/>
      <c r="D63" s="18">
        <f t="shared" si="0"/>
        <v>0</v>
      </c>
      <c r="E63" s="18">
        <f t="shared" si="1"/>
        <v>0</v>
      </c>
    </row>
    <row r="64" spans="1:6" x14ac:dyDescent="0.35">
      <c r="A64" s="48" t="s">
        <v>206</v>
      </c>
      <c r="B64" s="51">
        <v>2533</v>
      </c>
      <c r="C64" s="17"/>
      <c r="D64" s="18">
        <f t="shared" si="0"/>
        <v>0</v>
      </c>
      <c r="E64" s="18">
        <f t="shared" si="1"/>
        <v>0</v>
      </c>
    </row>
    <row r="65" spans="1:5" x14ac:dyDescent="0.35">
      <c r="A65" s="48" t="s">
        <v>207</v>
      </c>
      <c r="B65" s="51">
        <v>2533</v>
      </c>
      <c r="C65" s="17"/>
      <c r="D65" s="18">
        <f t="shared" si="0"/>
        <v>0</v>
      </c>
      <c r="E65" s="18">
        <f t="shared" si="1"/>
        <v>0</v>
      </c>
    </row>
    <row r="66" spans="1:5" x14ac:dyDescent="0.35">
      <c r="A66" s="48" t="s">
        <v>208</v>
      </c>
      <c r="B66" s="51">
        <v>2533</v>
      </c>
      <c r="C66" s="17"/>
      <c r="D66" s="18">
        <f t="shared" si="0"/>
        <v>0</v>
      </c>
      <c r="E66" s="18">
        <f t="shared" si="1"/>
        <v>0</v>
      </c>
    </row>
    <row r="67" spans="1:5" x14ac:dyDescent="0.35">
      <c r="A67" s="48" t="s">
        <v>209</v>
      </c>
      <c r="B67" s="51">
        <v>2533</v>
      </c>
      <c r="C67" s="17"/>
      <c r="D67" s="18">
        <f t="shared" si="0"/>
        <v>0</v>
      </c>
      <c r="E67" s="18">
        <f t="shared" si="1"/>
        <v>0</v>
      </c>
    </row>
    <row r="68" spans="1:5" x14ac:dyDescent="0.35">
      <c r="A68" s="48" t="s">
        <v>210</v>
      </c>
      <c r="B68" s="51">
        <v>2533</v>
      </c>
      <c r="C68" s="17"/>
      <c r="D68" s="18">
        <f t="shared" si="0"/>
        <v>0</v>
      </c>
      <c r="E68" s="18">
        <f t="shared" si="1"/>
        <v>0</v>
      </c>
    </row>
    <row r="69" spans="1:5" x14ac:dyDescent="0.35">
      <c r="A69" s="61" t="s">
        <v>211</v>
      </c>
      <c r="B69" s="51">
        <v>2533</v>
      </c>
      <c r="C69" s="17"/>
      <c r="D69" s="18">
        <f t="shared" si="0"/>
        <v>0</v>
      </c>
      <c r="E69" s="18">
        <f t="shared" si="1"/>
        <v>0</v>
      </c>
    </row>
    <row r="70" spans="1:5" x14ac:dyDescent="0.35">
      <c r="A70" s="53" t="s">
        <v>43</v>
      </c>
      <c r="B70" s="55">
        <f ca="1">SUM(B13:B78)</f>
        <v>560439</v>
      </c>
      <c r="C70" s="55">
        <f ca="1">SUM(C13:C78)</f>
        <v>0</v>
      </c>
      <c r="D70" s="55">
        <f ca="1">SUM(D13:D78)</f>
        <v>0</v>
      </c>
      <c r="E70" s="55">
        <f ca="1">SUM(E13:E78)</f>
        <v>0</v>
      </c>
    </row>
    <row r="72" spans="1:5" x14ac:dyDescent="0.35">
      <c r="A72" s="34" t="s">
        <v>85</v>
      </c>
      <c r="B72" s="31"/>
    </row>
    <row r="73" spans="1:5" x14ac:dyDescent="0.35">
      <c r="A73" s="48" t="s">
        <v>212</v>
      </c>
      <c r="B73" s="54">
        <v>1200</v>
      </c>
      <c r="C73" s="17"/>
      <c r="D73" s="21">
        <f>C73*12</f>
        <v>0</v>
      </c>
      <c r="E73" s="21">
        <f>D73*3</f>
        <v>0</v>
      </c>
    </row>
    <row r="74" spans="1:5" x14ac:dyDescent="0.35">
      <c r="A74" s="48" t="s">
        <v>213</v>
      </c>
      <c r="B74" s="54">
        <v>500</v>
      </c>
      <c r="C74" s="17"/>
      <c r="D74" s="18">
        <f>C74*12</f>
        <v>0</v>
      </c>
      <c r="E74" s="18">
        <f>D74*3</f>
        <v>0</v>
      </c>
    </row>
    <row r="75" spans="1:5" x14ac:dyDescent="0.35">
      <c r="A75" s="48" t="s">
        <v>214</v>
      </c>
      <c r="B75" s="54">
        <v>1921</v>
      </c>
      <c r="C75" s="17"/>
      <c r="D75" s="18">
        <f>C75*12</f>
        <v>0</v>
      </c>
      <c r="E75" s="18">
        <f>D75*3</f>
        <v>0</v>
      </c>
    </row>
    <row r="76" spans="1:5" x14ac:dyDescent="0.35">
      <c r="A76" s="48" t="s">
        <v>215</v>
      </c>
      <c r="B76" s="54">
        <v>240</v>
      </c>
      <c r="C76" s="17"/>
      <c r="D76" s="21">
        <f t="shared" ref="D76:D85" si="2">C76*12</f>
        <v>0</v>
      </c>
      <c r="E76" s="21">
        <f t="shared" ref="E76:E85" si="3">D76*3</f>
        <v>0</v>
      </c>
    </row>
    <row r="77" spans="1:5" x14ac:dyDescent="0.35">
      <c r="A77" s="48" t="s">
        <v>216</v>
      </c>
      <c r="B77" s="54">
        <v>1130</v>
      </c>
      <c r="C77" s="17"/>
      <c r="D77" s="21">
        <f t="shared" si="2"/>
        <v>0</v>
      </c>
      <c r="E77" s="21">
        <f t="shared" si="3"/>
        <v>0</v>
      </c>
    </row>
    <row r="78" spans="1:5" x14ac:dyDescent="0.35">
      <c r="A78" s="48" t="s">
        <v>217</v>
      </c>
      <c r="B78" s="54">
        <v>10382</v>
      </c>
      <c r="C78" s="17"/>
      <c r="D78" s="21">
        <f>C78*12</f>
        <v>0</v>
      </c>
      <c r="E78" s="21">
        <f>D78*3</f>
        <v>0</v>
      </c>
    </row>
    <row r="79" spans="1:5" x14ac:dyDescent="0.35">
      <c r="A79" s="48" t="s">
        <v>218</v>
      </c>
      <c r="B79" s="54">
        <v>19029</v>
      </c>
      <c r="C79" s="17"/>
      <c r="D79" s="21">
        <f t="shared" si="2"/>
        <v>0</v>
      </c>
      <c r="E79" s="21">
        <f t="shared" si="3"/>
        <v>0</v>
      </c>
    </row>
    <row r="80" spans="1:5" x14ac:dyDescent="0.35">
      <c r="A80" s="48" t="s">
        <v>219</v>
      </c>
      <c r="B80" s="54">
        <v>1336</v>
      </c>
      <c r="C80" s="17"/>
      <c r="D80" s="21">
        <f t="shared" si="2"/>
        <v>0</v>
      </c>
      <c r="E80" s="21">
        <f t="shared" si="3"/>
        <v>0</v>
      </c>
    </row>
    <row r="81" spans="1:5" x14ac:dyDescent="0.35">
      <c r="A81" s="48" t="s">
        <v>220</v>
      </c>
      <c r="B81" s="54">
        <v>500</v>
      </c>
      <c r="C81" s="17"/>
      <c r="D81" s="21">
        <f t="shared" si="2"/>
        <v>0</v>
      </c>
      <c r="E81" s="21">
        <f t="shared" si="3"/>
        <v>0</v>
      </c>
    </row>
    <row r="82" spans="1:5" x14ac:dyDescent="0.35">
      <c r="A82" s="48" t="s">
        <v>221</v>
      </c>
      <c r="B82" s="54">
        <v>500</v>
      </c>
      <c r="C82" s="17"/>
      <c r="D82" s="21">
        <f t="shared" si="2"/>
        <v>0</v>
      </c>
      <c r="E82" s="21">
        <f t="shared" si="3"/>
        <v>0</v>
      </c>
    </row>
    <row r="83" spans="1:5" x14ac:dyDescent="0.35">
      <c r="A83" s="48" t="s">
        <v>222</v>
      </c>
      <c r="B83" s="54">
        <v>48</v>
      </c>
      <c r="C83" s="17"/>
      <c r="D83" s="21">
        <f t="shared" si="2"/>
        <v>0</v>
      </c>
      <c r="E83" s="21">
        <f t="shared" si="3"/>
        <v>0</v>
      </c>
    </row>
    <row r="84" spans="1:5" x14ac:dyDescent="0.35">
      <c r="A84" s="48" t="s">
        <v>223</v>
      </c>
      <c r="B84" s="54">
        <v>760</v>
      </c>
      <c r="C84" s="17"/>
      <c r="D84" s="21">
        <f t="shared" si="2"/>
        <v>0</v>
      </c>
      <c r="E84" s="21">
        <f t="shared" si="3"/>
        <v>0</v>
      </c>
    </row>
    <row r="85" spans="1:5" x14ac:dyDescent="0.35">
      <c r="A85" s="48" t="s">
        <v>224</v>
      </c>
      <c r="B85" s="54">
        <v>240</v>
      </c>
      <c r="C85" s="17"/>
      <c r="D85" s="21">
        <f t="shared" si="2"/>
        <v>0</v>
      </c>
      <c r="E85" s="21">
        <f t="shared" si="3"/>
        <v>0</v>
      </c>
    </row>
    <row r="86" spans="1:5" x14ac:dyDescent="0.35">
      <c r="A86" s="53" t="s">
        <v>48</v>
      </c>
      <c r="B86" s="55">
        <f>SUM(B73:B85)</f>
        <v>37786</v>
      </c>
      <c r="C86" s="42">
        <f>SUM(C73:C85)</f>
        <v>0</v>
      </c>
      <c r="D86" s="42">
        <f>SUM(D73:D85)</f>
        <v>0</v>
      </c>
      <c r="E86" s="42">
        <f>SUM(E73:E85)</f>
        <v>0</v>
      </c>
    </row>
    <row r="87" spans="1:5" x14ac:dyDescent="0.35">
      <c r="A87" s="53" t="s">
        <v>225</v>
      </c>
      <c r="B87" s="55">
        <f ca="1">B86+B70</f>
        <v>587843</v>
      </c>
      <c r="C87" s="42">
        <f ca="1">C86+C70</f>
        <v>0</v>
      </c>
      <c r="D87" s="42">
        <f ca="1">D86+D70</f>
        <v>0</v>
      </c>
      <c r="E87" s="42">
        <f ca="1">E86+E70</f>
        <v>0</v>
      </c>
    </row>
    <row r="88" spans="1:5" x14ac:dyDescent="0.35">
      <c r="A88" s="33"/>
      <c r="B88" s="45"/>
      <c r="C88" s="22"/>
      <c r="D88" s="22"/>
      <c r="E88" s="22"/>
    </row>
    <row r="89" spans="1:5" x14ac:dyDescent="0.35">
      <c r="A89" s="61" t="s">
        <v>50</v>
      </c>
    </row>
    <row r="90" spans="1:5" x14ac:dyDescent="0.35">
      <c r="A90" s="48" t="s">
        <v>51</v>
      </c>
      <c r="B90" s="56"/>
      <c r="C90" s="24">
        <f>B90*10</f>
        <v>0</v>
      </c>
      <c r="D90" s="24">
        <f>C90*12</f>
        <v>0</v>
      </c>
      <c r="E90" s="24">
        <f>D90*3</f>
        <v>0</v>
      </c>
    </row>
    <row r="91" spans="1:5" x14ac:dyDescent="0.35">
      <c r="A91" s="48" t="s">
        <v>52</v>
      </c>
      <c r="B91" s="56"/>
      <c r="C91" s="24">
        <f>B91*2</f>
        <v>0</v>
      </c>
      <c r="D91" s="24">
        <f>C91*12</f>
        <v>0</v>
      </c>
      <c r="E91" s="24">
        <f>D91*3</f>
        <v>0</v>
      </c>
    </row>
    <row r="92" spans="1:5" x14ac:dyDescent="0.35">
      <c r="A92" s="33" t="s">
        <v>53</v>
      </c>
      <c r="B92" s="39"/>
      <c r="C92" s="24"/>
      <c r="D92" s="24"/>
      <c r="E92" s="40"/>
    </row>
    <row r="93" spans="1:5" x14ac:dyDescent="0.35">
      <c r="A93" s="38" t="s">
        <v>54</v>
      </c>
      <c r="B93" s="43"/>
      <c r="C93" s="41">
        <f>C90+C91</f>
        <v>0</v>
      </c>
      <c r="D93" s="41">
        <f>D90+D91</f>
        <v>0</v>
      </c>
      <c r="E93" s="41">
        <f>E90+E91</f>
        <v>0</v>
      </c>
    </row>
    <row r="95" spans="1:5" x14ac:dyDescent="0.35">
      <c r="A95" s="35" t="s">
        <v>226</v>
      </c>
      <c r="B95" s="36"/>
      <c r="C95" s="37">
        <f ca="1">C87+C93</f>
        <v>0</v>
      </c>
      <c r="D95" s="37">
        <f ca="1">D87+D93</f>
        <v>0</v>
      </c>
      <c r="E95" s="37">
        <f ca="1">E87+E93</f>
        <v>0</v>
      </c>
    </row>
    <row r="97" spans="1:2" x14ac:dyDescent="0.35">
      <c r="A97" s="33" t="s">
        <v>56</v>
      </c>
      <c r="B97" s="83"/>
    </row>
  </sheetData>
  <mergeCells count="3">
    <mergeCell ref="C10:D10"/>
    <mergeCell ref="B2:C2"/>
    <mergeCell ref="M2:N2"/>
  </mergeCells>
  <pageMargins left="0.7" right="0.7" top="0.75" bottom="0.75" header="0.3" footer="0.3"/>
  <pageSetup scale="9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4565FA90C344478813E2425AB49339" ma:contentTypeVersion="17" ma:contentTypeDescription="Create a new document." ma:contentTypeScope="" ma:versionID="82b7c7c9ec61be03c05745fa816c8dc8">
  <xsd:schema xmlns:xsd="http://www.w3.org/2001/XMLSchema" xmlns:xs="http://www.w3.org/2001/XMLSchema" xmlns:p="http://schemas.microsoft.com/office/2006/metadata/properties" xmlns:ns2="7c7cd8cf-7b9e-4964-bce8-6428ae641edc" xmlns:ns3="167f91e0-06d6-4217-9a8e-a6810edd76cf" targetNamespace="http://schemas.microsoft.com/office/2006/metadata/properties" ma:root="true" ma:fieldsID="a8aee3513cc218da47e367f92354013d" ns2:_="" ns3:_="">
    <xsd:import namespace="7c7cd8cf-7b9e-4964-bce8-6428ae641edc"/>
    <xsd:import namespace="167f91e0-06d6-4217-9a8e-a6810edd76c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FMISContractID" minOccurs="0"/>
                <xsd:element ref="ns3:ExpirationDat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7cd8cf-7b9e-4964-bce8-6428ae641ed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04a3804e-9297-4b71-86dd-0faf64200ecc}" ma:internalName="TaxCatchAll" ma:showField="CatchAllData" ma:web="7c7cd8cf-7b9e-4964-bce8-6428ae641ed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7f91e0-06d6-4217-9a8e-a6810edd76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1c71eb3d-577a-4362-8107-dd052e2a57b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FMISContractID" ma:index="22" nillable="true" ma:displayName="FMIS Contract ID" ma:format="Dropdown" ma:internalName="FMISContractID">
      <xsd:simpleType>
        <xsd:restriction base="dms:Text">
          <xsd:maxLength value="255"/>
        </xsd:restriction>
      </xsd:simpleType>
    </xsd:element>
    <xsd:element name="ExpirationDate" ma:index="23" nillable="true" ma:displayName="Expiration Date" ma:format="DateOnly" ma:internalName="ExpirationDate">
      <xsd:simpleType>
        <xsd:restriction base="dms:DateTime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c7cd8cf-7b9e-4964-bce8-6428ae641edc" xsi:nil="true"/>
    <FMISContractID xmlns="167f91e0-06d6-4217-9a8e-a6810edd76cf" xsi:nil="true"/>
    <lcf76f155ced4ddcb4097134ff3c332f xmlns="167f91e0-06d6-4217-9a8e-a6810edd76cf">
      <Terms xmlns="http://schemas.microsoft.com/office/infopath/2007/PartnerControls"/>
    </lcf76f155ced4ddcb4097134ff3c332f>
    <ExpirationDate xmlns="167f91e0-06d6-4217-9a8e-a6810edd76cf" xsi:nil="true"/>
  </documentManagement>
</p:properties>
</file>

<file path=customXml/itemProps1.xml><?xml version="1.0" encoding="utf-8"?>
<ds:datastoreItem xmlns:ds="http://schemas.openxmlformats.org/officeDocument/2006/customXml" ds:itemID="{FAA8B069-C4F6-4A64-AB55-A65575296E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7cd8cf-7b9e-4964-bce8-6428ae641edc"/>
    <ds:schemaRef ds:uri="167f91e0-06d6-4217-9a8e-a6810edd76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2DD5D22-89A5-4ADC-8126-C7BCB3A2B2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460561-1070-4114-9EE0-7BC013810A98}">
  <ds:schemaRefs>
    <ds:schemaRef ds:uri="http://schemas.microsoft.com/office/2006/metadata/properties"/>
    <ds:schemaRef ds:uri="http://schemas.microsoft.com/office/infopath/2007/PartnerControls"/>
    <ds:schemaRef ds:uri="7c7cd8cf-7b9e-4964-bce8-6428ae641edc"/>
    <ds:schemaRef ds:uri="167f91e0-06d6-4217-9a8e-a6810edd76c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Summary</vt:lpstr>
      <vt:lpstr>Core</vt:lpstr>
      <vt:lpstr>North</vt:lpstr>
      <vt:lpstr>South</vt:lpstr>
      <vt:lpstr>West</vt:lpstr>
      <vt:lpstr>Core!Print_Area</vt:lpstr>
      <vt:lpstr>North!Print_Area</vt:lpstr>
      <vt:lpstr>South!Print_Area</vt:lpstr>
      <vt:lpstr>West!Print_Area</vt:lpstr>
    </vt:vector>
  </TitlesOfParts>
  <Manager/>
  <Company>STV Incorporated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Robert Ward</dc:creator>
  <cp:keywords/>
  <dc:description/>
  <cp:lastModifiedBy>O'Connor, Mellissa</cp:lastModifiedBy>
  <cp:revision/>
  <dcterms:created xsi:type="dcterms:W3CDTF">2016-07-07T12:56:19Z</dcterms:created>
  <dcterms:modified xsi:type="dcterms:W3CDTF">2026-06-29T20:32:08Z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0x010100F64565FA90C344478813E2425AB49339</vt:lpwstr>
  </property>
  <property fmtid="{D5CDD505-2E9C-101B-9397-08002B2CF9AE}" pid="3" name="MediaServiceImageTags">
    <vt:lpwstr/>
  </property>
</Properties>
</file>