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G:\PSPSS\CCSU\SOLICITATIONS by ANALYST\KAMILAH\26-10330 Mass Printing and Mass Mailing (IFB)\3. Solicitation &amp; Communications\"/>
    </mc:Choice>
  </mc:AlternateContent>
  <xr:revisionPtr revIDLastSave="0" documentId="13_ncr:1_{DB00C920-84A3-4213-A810-3889DEDEEF2C}" xr6:coauthVersionLast="47" xr6:coauthVersionMax="47" xr10:uidLastSave="{00000000-0000-0000-0000-000000000000}"/>
  <bookViews>
    <workbookView xWindow="-108" yWindow="-108" windowWidth="23256" windowHeight="12456" xr2:uid="{00F0D6F7-015D-4E63-BF32-CC36878E28D3}"/>
  </bookViews>
  <sheets>
    <sheet name="Contract Term" sheetId="1" r:id="rId1"/>
    <sheet name="Option Year 1" sheetId="2" r:id="rId2"/>
    <sheet name="Option Year 2" sheetId="3" r:id="rId3"/>
  </sheets>
  <definedNames>
    <definedName name="_xlnm._FilterDatabase" localSheetId="0" hidden="1">'Contract Term'!$A$5:$G$26</definedName>
    <definedName name="_xlnm._FilterDatabase" localSheetId="1" hidden="1">'Option Year 1'!$A$5:$G$25</definedName>
    <definedName name="_xlnm._FilterDatabase" localSheetId="2" hidden="1">'Option Year 2'!$A$5:$G$25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 i="3" l="1"/>
  <c r="F24" i="3" s="1"/>
  <c r="F8" i="3"/>
  <c r="F9" i="3"/>
  <c r="F10" i="3"/>
  <c r="F11" i="3"/>
  <c r="F12" i="3"/>
  <c r="F13" i="3"/>
  <c r="F14" i="3"/>
  <c r="F15" i="3"/>
  <c r="F16" i="3"/>
  <c r="F17" i="3"/>
  <c r="F18" i="3"/>
  <c r="F19" i="3"/>
  <c r="F20" i="3"/>
  <c r="F21" i="3"/>
  <c r="F22" i="3"/>
  <c r="F23" i="3"/>
  <c r="F6" i="3"/>
  <c r="F7" i="2"/>
  <c r="F8" i="2"/>
  <c r="F9" i="2"/>
  <c r="F10" i="2"/>
  <c r="F11" i="2"/>
  <c r="F12" i="2"/>
  <c r="F13" i="2"/>
  <c r="F14" i="2"/>
  <c r="F15" i="2"/>
  <c r="F16" i="2"/>
  <c r="F17" i="2"/>
  <c r="F18" i="2"/>
  <c r="F19" i="2"/>
  <c r="F20" i="2"/>
  <c r="F21" i="2"/>
  <c r="F22" i="2"/>
  <c r="F23" i="2"/>
  <c r="F6" i="2"/>
  <c r="F24" i="2" s="1"/>
  <c r="F7" i="1"/>
  <c r="F8" i="1"/>
  <c r="F9" i="1"/>
  <c r="F10" i="1"/>
  <c r="F11" i="1"/>
  <c r="F12" i="1"/>
  <c r="F13" i="1"/>
  <c r="F14" i="1"/>
  <c r="F15" i="1"/>
  <c r="F16" i="1"/>
  <c r="F17" i="1"/>
  <c r="F18" i="1"/>
  <c r="F19" i="1"/>
  <c r="F20" i="1"/>
  <c r="F21" i="1"/>
  <c r="F22" i="1"/>
  <c r="F23" i="1"/>
  <c r="F6" i="1"/>
  <c r="F24" i="1" l="1"/>
  <c r="D24" i="3"/>
  <c r="E23" i="3"/>
  <c r="G23" i="3" s="1"/>
  <c r="E22" i="3"/>
  <c r="G22" i="3" s="1"/>
  <c r="E21" i="3"/>
  <c r="E20" i="3"/>
  <c r="G20" i="3" s="1"/>
  <c r="E19" i="3"/>
  <c r="G19" i="3" s="1"/>
  <c r="E18" i="3"/>
  <c r="G18" i="3" s="1"/>
  <c r="E17" i="3"/>
  <c r="E16" i="3"/>
  <c r="G16" i="3" s="1"/>
  <c r="E15" i="3"/>
  <c r="G15" i="3" s="1"/>
  <c r="E14" i="3"/>
  <c r="G14" i="3" s="1"/>
  <c r="E13" i="3"/>
  <c r="E12" i="3"/>
  <c r="G12" i="3" s="1"/>
  <c r="E11" i="3"/>
  <c r="G11" i="3" s="1"/>
  <c r="E10" i="3"/>
  <c r="G10" i="3" s="1"/>
  <c r="E9" i="3"/>
  <c r="E8" i="3"/>
  <c r="G8" i="3" s="1"/>
  <c r="E7" i="3"/>
  <c r="G7" i="3" s="1"/>
  <c r="E6" i="3"/>
  <c r="D24" i="2"/>
  <c r="E23" i="2"/>
  <c r="G23" i="2" s="1"/>
  <c r="E22" i="2"/>
  <c r="G22" i="2" s="1"/>
  <c r="E21" i="2"/>
  <c r="G21" i="2" s="1"/>
  <c r="E20" i="2"/>
  <c r="G20" i="2" s="1"/>
  <c r="E19" i="2"/>
  <c r="G19" i="2" s="1"/>
  <c r="E18" i="2"/>
  <c r="G18" i="2" s="1"/>
  <c r="E17" i="2"/>
  <c r="G17" i="2" s="1"/>
  <c r="E16" i="2"/>
  <c r="G16" i="2" s="1"/>
  <c r="E15" i="2"/>
  <c r="G15" i="2" s="1"/>
  <c r="E14" i="2"/>
  <c r="G14" i="2" s="1"/>
  <c r="E13" i="2"/>
  <c r="G13" i="2" s="1"/>
  <c r="E12" i="2"/>
  <c r="G12" i="2" s="1"/>
  <c r="E11" i="2"/>
  <c r="G11" i="2" s="1"/>
  <c r="E10" i="2"/>
  <c r="G10" i="2" s="1"/>
  <c r="E9" i="2"/>
  <c r="G9" i="2" s="1"/>
  <c r="E8" i="2"/>
  <c r="G8" i="2" s="1"/>
  <c r="E7" i="2"/>
  <c r="G7" i="2" s="1"/>
  <c r="E6" i="2"/>
  <c r="G9" i="3" l="1"/>
  <c r="G21" i="3"/>
  <c r="E24" i="3"/>
  <c r="G17" i="3"/>
  <c r="G13" i="3"/>
  <c r="E24" i="2"/>
  <c r="G6" i="3"/>
  <c r="G6" i="2"/>
  <c r="G25" i="2" s="1"/>
  <c r="E23" i="1"/>
  <c r="E22" i="1"/>
  <c r="E21" i="1"/>
  <c r="G25" i="3" l="1"/>
  <c r="G22" i="1"/>
  <c r="G23" i="1"/>
  <c r="G21" i="1"/>
  <c r="D24" i="1" l="1"/>
  <c r="E7" i="1"/>
  <c r="E8" i="1"/>
  <c r="E9" i="1"/>
  <c r="E10" i="1"/>
  <c r="E11" i="1"/>
  <c r="E12" i="1"/>
  <c r="E13" i="1"/>
  <c r="E14" i="1"/>
  <c r="E15" i="1"/>
  <c r="E16" i="1"/>
  <c r="E17" i="1"/>
  <c r="E18" i="1"/>
  <c r="E19" i="1"/>
  <c r="E20" i="1"/>
  <c r="E6" i="1"/>
  <c r="G8" i="1" l="1"/>
  <c r="G19" i="1"/>
  <c r="G15" i="1"/>
  <c r="G16" i="1"/>
  <c r="G18" i="1"/>
  <c r="G20" i="1"/>
  <c r="G12" i="1"/>
  <c r="G10" i="1"/>
  <c r="G13" i="1"/>
  <c r="E24" i="1"/>
  <c r="G17" i="1"/>
  <c r="G11" i="1"/>
  <c r="G14" i="1"/>
  <c r="G9" i="1"/>
  <c r="G6" i="1"/>
  <c r="G7" i="1"/>
  <c r="G25" i="1" l="1"/>
  <c r="G26" i="1" s="1"/>
</calcChain>
</file>

<file path=xl/sharedStrings.xml><?xml version="1.0" encoding="utf-8"?>
<sst xmlns="http://schemas.openxmlformats.org/spreadsheetml/2006/main" count="167" uniqueCount="45">
  <si>
    <t>EXHIBIT B-1 - COST SHEET</t>
  </si>
  <si>
    <t>Job Freq.</t>
  </si>
  <si>
    <r>
      <rPr>
        <b/>
        <sz val="11"/>
        <color theme="1"/>
        <rFont val="Arial"/>
        <family val="2"/>
      </rPr>
      <t>Job Name</t>
    </r>
    <r>
      <rPr>
        <sz val="11"/>
        <color theme="1"/>
        <rFont val="Arial"/>
        <family val="2"/>
      </rPr>
      <t xml:space="preserve"> &amp; Form Name(s)
(s=single sided; d=double sided)</t>
    </r>
  </si>
  <si>
    <t>Cost Per Printed Item (Entire Form)</t>
  </si>
  <si>
    <t>Production Cost</t>
  </si>
  <si>
    <t>Total Job Cost</t>
  </si>
  <si>
    <t>Daily</t>
  </si>
  <si>
    <r>
      <rPr>
        <b/>
        <sz val="11"/>
        <color theme="1"/>
        <rFont val="Arial"/>
        <family val="2"/>
      </rPr>
      <t>RHB H1HAL303</t>
    </r>
    <r>
      <rPr>
        <sz val="11"/>
        <color theme="1"/>
        <rFont val="Arial"/>
        <family val="2"/>
      </rPr>
      <t xml:space="preserve">
Rhpprmt(1d), Rhtcert(1d), Rhfprmt(1d), Mamtech(1d), Rhppod(1d)</t>
    </r>
  </si>
  <si>
    <r>
      <rPr>
        <b/>
        <sz val="11"/>
        <color theme="1"/>
        <rFont val="Arial"/>
        <family val="2"/>
      </rPr>
      <t>RHB H1LIC301</t>
    </r>
    <r>
      <rPr>
        <sz val="11"/>
        <color theme="1"/>
        <rFont val="Arial"/>
        <family val="2"/>
      </rPr>
      <t xml:space="preserve">
Rhlcert(1d), Rhccert(1d), Rhxcert(1d)</t>
    </r>
  </si>
  <si>
    <r>
      <rPr>
        <b/>
        <sz val="11"/>
        <color theme="1"/>
        <rFont val="Arial"/>
        <family val="2"/>
      </rPr>
      <t>RHB H1NUC101</t>
    </r>
    <r>
      <rPr>
        <sz val="11"/>
        <color theme="1"/>
        <rFont val="Arial"/>
        <family val="2"/>
      </rPr>
      <t xml:space="preserve">
Nuccert(1d)</t>
    </r>
  </si>
  <si>
    <r>
      <rPr>
        <b/>
        <sz val="11"/>
        <color theme="1"/>
        <rFont val="Arial"/>
        <family val="2"/>
      </rPr>
      <t>LNC H1CNA300</t>
    </r>
    <r>
      <rPr>
        <sz val="11"/>
        <color theme="1"/>
        <rFont val="Arial"/>
        <family val="2"/>
      </rPr>
      <t xml:space="preserve">
L&amp;C28–CNA Card(1d), L&amp;C35–HHA Card(1d), L&amp;C1536–CHT Card(1d)</t>
    </r>
  </si>
  <si>
    <t>Weekly</t>
  </si>
  <si>
    <r>
      <rPr>
        <b/>
        <sz val="11"/>
        <color theme="1"/>
        <rFont val="Arial"/>
        <family val="2"/>
      </rPr>
      <t>LNC H1CNA410</t>
    </r>
    <r>
      <rPr>
        <sz val="11"/>
        <color theme="1"/>
        <rFont val="Arial"/>
        <family val="2"/>
      </rPr>
      <t xml:space="preserve">
CHTrenw(1d)</t>
    </r>
  </si>
  <si>
    <r>
      <rPr>
        <b/>
        <sz val="11"/>
        <color theme="1"/>
        <rFont val="Arial"/>
        <family val="2"/>
      </rPr>
      <t>LNC H1NHA321</t>
    </r>
    <r>
      <rPr>
        <sz val="11"/>
        <color theme="1"/>
        <rFont val="Arial"/>
        <family val="2"/>
      </rPr>
      <t xml:space="preserve">
Nhalic(1d), Nhacep(1d)</t>
    </r>
  </si>
  <si>
    <r>
      <rPr>
        <b/>
        <sz val="11"/>
        <color theme="1"/>
        <rFont val="Arial"/>
        <family val="2"/>
      </rPr>
      <t>LNC H1NHA341</t>
    </r>
    <r>
      <rPr>
        <sz val="11"/>
        <color theme="1"/>
        <rFont val="Arial"/>
        <family val="2"/>
      </rPr>
      <t xml:space="preserve">
Nharewx(1d+1s), Ceprenx(1d)</t>
    </r>
  </si>
  <si>
    <t>Monthly</t>
  </si>
  <si>
    <r>
      <rPr>
        <b/>
        <sz val="11"/>
        <color theme="1"/>
        <rFont val="Arial"/>
        <family val="2"/>
      </rPr>
      <t>RHB H1HAL401</t>
    </r>
    <r>
      <rPr>
        <sz val="11"/>
        <color theme="1"/>
        <rFont val="Arial"/>
        <family val="2"/>
      </rPr>
      <t xml:space="preserve">
Rhbnot01A(1s)-CEtech(1s)</t>
    </r>
  </si>
  <si>
    <r>
      <rPr>
        <b/>
        <sz val="11"/>
        <color theme="1"/>
        <rFont val="Arial"/>
        <family val="2"/>
      </rPr>
      <t>RHB H1NUC401</t>
    </r>
    <r>
      <rPr>
        <sz val="11"/>
        <color theme="1"/>
        <rFont val="Arial"/>
        <family val="2"/>
      </rPr>
      <t xml:space="preserve">
Nucnot01A(1s)-NucMedCE(1s)</t>
    </r>
  </si>
  <si>
    <r>
      <rPr>
        <b/>
        <sz val="11"/>
        <color theme="1"/>
        <rFont val="Arial"/>
        <family val="2"/>
      </rPr>
      <t>RHB H1LIC401</t>
    </r>
    <r>
      <rPr>
        <sz val="11"/>
        <color theme="1"/>
        <rFont val="Arial"/>
        <family val="2"/>
      </rPr>
      <t xml:space="preserve">
Rhlnot01A(1s)-CElic(1s), Rhxnot01A(1s)-CErhx(1s)</t>
    </r>
  </si>
  <si>
    <r>
      <rPr>
        <b/>
        <sz val="11"/>
        <color theme="1"/>
        <rFont val="Arial"/>
        <family val="2"/>
      </rPr>
      <t>RHB H1RHM401</t>
    </r>
    <r>
      <rPr>
        <sz val="11"/>
        <color theme="1"/>
        <rFont val="Arial"/>
        <family val="2"/>
      </rPr>
      <t xml:space="preserve">
XfarenwA(2s) </t>
    </r>
  </si>
  <si>
    <r>
      <rPr>
        <b/>
        <sz val="11"/>
        <color theme="1"/>
        <rFont val="Arial"/>
        <family val="2"/>
      </rPr>
      <t>RHB H1HAL503</t>
    </r>
    <r>
      <rPr>
        <sz val="11"/>
        <color theme="1"/>
        <rFont val="Arial"/>
        <family val="2"/>
      </rPr>
      <t xml:space="preserve">
Rhbnot02(1s)-CEtech(1s)</t>
    </r>
  </si>
  <si>
    <r>
      <rPr>
        <b/>
        <sz val="11"/>
        <color theme="1"/>
        <rFont val="Arial"/>
        <family val="2"/>
      </rPr>
      <t>RHB H1LIC501</t>
    </r>
    <r>
      <rPr>
        <sz val="11"/>
        <color theme="1"/>
        <rFont val="Arial"/>
        <family val="2"/>
      </rPr>
      <t xml:space="preserve">
Rhlnot02(1s)-CElic(1s), Rhxnot02(1s)-CErhx(1s)</t>
    </r>
  </si>
  <si>
    <r>
      <rPr>
        <b/>
        <sz val="11"/>
        <color theme="1"/>
        <rFont val="Arial"/>
        <family val="2"/>
      </rPr>
      <t>RHB H1NUC501</t>
    </r>
    <r>
      <rPr>
        <sz val="11"/>
        <color theme="1"/>
        <rFont val="Arial"/>
        <family val="2"/>
      </rPr>
      <t xml:space="preserve">
Nucnot02(1s)-NucMedCE(1s)</t>
    </r>
  </si>
  <si>
    <r>
      <rPr>
        <b/>
        <sz val="11"/>
        <color theme="1"/>
        <rFont val="Arial"/>
        <family val="2"/>
      </rPr>
      <t>RHB H1RHM501</t>
    </r>
    <r>
      <rPr>
        <sz val="11"/>
        <color theme="1"/>
        <rFont val="Arial"/>
        <family val="2"/>
      </rPr>
      <t xml:space="preserve">
Xfadlq01(2s)</t>
    </r>
  </si>
  <si>
    <r>
      <rPr>
        <b/>
        <sz val="11"/>
        <color theme="1"/>
        <rFont val="Arial"/>
        <family val="2"/>
      </rPr>
      <t>RHB H1HAL603</t>
    </r>
    <r>
      <rPr>
        <sz val="11"/>
        <color theme="1"/>
        <rFont val="Arial"/>
        <family val="2"/>
      </rPr>
      <t xml:space="preserve">
Rhtnot05(1s)-CEtech(1s)</t>
    </r>
  </si>
  <si>
    <r>
      <rPr>
        <b/>
        <sz val="11"/>
        <color theme="1"/>
        <rFont val="Arial"/>
        <family val="2"/>
      </rPr>
      <t>RHB H1LIC601</t>
    </r>
    <r>
      <rPr>
        <sz val="11"/>
        <color theme="1"/>
        <rFont val="Arial"/>
        <family val="2"/>
      </rPr>
      <t xml:space="preserve">
Rhlnot05(1s)-RCElic(1s), Rhxnot05(1s)-RCErhx(1s)</t>
    </r>
  </si>
  <si>
    <r>
      <rPr>
        <b/>
        <sz val="11"/>
        <color theme="1"/>
        <rFont val="Arial"/>
        <family val="2"/>
      </rPr>
      <t>Yearly Subtotals</t>
    </r>
    <r>
      <rPr>
        <sz val="11"/>
        <color theme="1"/>
        <rFont val="Arial"/>
        <family val="2"/>
      </rPr>
      <t xml:space="preserve">: </t>
    </r>
  </si>
  <si>
    <r>
      <t xml:space="preserve"> Yearly Total Cost </t>
    </r>
    <r>
      <rPr>
        <i/>
        <sz val="11"/>
        <color theme="1"/>
        <rFont val="Arial"/>
        <family val="2"/>
      </rPr>
      <t>(Over 12 Months, Amount Will Be Prorated To Account for Fiscal Year)</t>
    </r>
    <r>
      <rPr>
        <b/>
        <sz val="11"/>
        <color theme="1"/>
        <rFont val="Arial"/>
        <family val="2"/>
      </rPr>
      <t xml:space="preserve">: </t>
    </r>
  </si>
  <si>
    <t>Bidder Signature:</t>
  </si>
  <si>
    <t>Date Signed:</t>
  </si>
  <si>
    <t>Printed/Typed Name:</t>
  </si>
  <si>
    <t>Title:</t>
  </si>
  <si>
    <r>
      <rPr>
        <b/>
        <sz val="11"/>
        <color theme="1"/>
        <rFont val="Arial"/>
        <family val="2"/>
      </rPr>
      <t>LNC H1CNA420</t>
    </r>
    <r>
      <rPr>
        <sz val="11"/>
        <color theme="1"/>
        <rFont val="Arial"/>
        <family val="2"/>
      </rPr>
      <t xml:space="preserve">
Cnarenw-283(1d)</t>
    </r>
  </si>
  <si>
    <t>Estimated Yearly Items per Job Freq.</t>
  </si>
  <si>
    <r>
      <t xml:space="preserve">Average Annual Cost </t>
    </r>
    <r>
      <rPr>
        <i/>
        <sz val="11"/>
        <color theme="1"/>
        <rFont val="Arial"/>
        <family val="2"/>
      </rPr>
      <t>(Average cost for FY 26/27 and optional years)</t>
    </r>
    <r>
      <rPr>
        <b/>
        <sz val="11"/>
        <color theme="1"/>
        <rFont val="Arial"/>
        <family val="2"/>
      </rPr>
      <t xml:space="preserve">: </t>
    </r>
  </si>
  <si>
    <t xml:space="preserve">The Bidder agrees that the price(s)/rate(s) offered herein shall remain in effect until CDPH awards the agreement and throughout the duration of the agreement.  </t>
  </si>
  <si>
    <t>The Bidder further understands that the above quoted rate(s) must include all of the Bidders costs including operating expenses, labor, service call charges, diagnostic fees/estimates, transportation/travel costs, mileage or per diem expenses, equipment costs, supplies, annual inflation costs/rate adjustments, profit margin, etc.  By submitting this Bid Form the Bidder hereby claims its willingness to certify to and comply with all requirements and terms and conditions cited in this IFB and any attachment thereto.</t>
  </si>
  <si>
    <r>
      <rPr>
        <b/>
        <u/>
        <sz val="11"/>
        <color theme="1"/>
        <rFont val="Arial"/>
        <family val="2"/>
      </rPr>
      <t xml:space="preserve">Bidder Acknowledgment / Certification
</t>
    </r>
    <r>
      <rPr>
        <sz val="11"/>
        <color theme="1"/>
        <rFont val="Arial"/>
        <family val="2"/>
      </rPr>
      <t xml:space="preserve">
  </t>
    </r>
  </si>
  <si>
    <t xml:space="preserve">The Bidder understands that its bid response will become a public document and will be open to public inspection.   </t>
  </si>
  <si>
    <t>Please complete form by entering the Cost Per Printed Item.  All details pertaining to these jobs and forms can be found within Attachment A - Scope of Work, Attachment A-1 - Overview of Printing Jobs, and Attachment A-2 - Printing Job Samples.  All mail costs are at 88-cents per Mailed Item to allow for possible inflation within the Postage Rate.</t>
  </si>
  <si>
    <t>Budget Evaluation and Award: CDPH’s evaluation and award will be made to the lowest responsive, responsible bid received. The Contractor will be reimbursed for actual services performed and invoiced.  The resulting agreement will be Unit-Based/Time and Materials-Based, as defined by State Contracting Manual Volume 1, Section 7.30.  The estimated value for this project shall not exceed $900,000.00.</t>
  </si>
  <si>
    <t>Please complete form by entering the Cost Per Printed Item.  All details pertaining to these jobs and forms can be found within Attachment A - Scope of Work, Attachment A-1 - Overview of Printing Jobs, and Attachment A-2 - Printing Job Samples.  Estimated postage costs are at 88-cents per Mailed Item to allow for possible inflation within the Postage Rate.</t>
  </si>
  <si>
    <t>Estimate Postage Cost ($.88 Per Mailed Item)</t>
  </si>
  <si>
    <t>Budget Evaluation and Award: CDPH’s evaluation and award will be made to the lowest responsive, responsible bid (lowest Average Annual Cost) received. The Contractor will be reimbursed for actual services performed and invoiced.  The resulting agreement will be Unit-Based/Time and Materials-Based, as defined by State Contracting Manual Volume 1, Section 7.30.  The annual cost for this bid is not to exceed $900,000 or the bid will be deemed non-responsive.</t>
  </si>
  <si>
    <r>
      <t xml:space="preserve">Budget Evaluation and Award: CDPH’s evaluation and award will be made to the lowest responsive, responsible bid (lowest Average Annual Cost) received. </t>
    </r>
    <r>
      <rPr>
        <b/>
        <i/>
        <sz val="11"/>
        <color theme="1"/>
        <rFont val="Arial"/>
        <family val="2"/>
      </rPr>
      <t>Please make sure to fully input all the costs in the Option Year 1 and Option Year 2 tabs as well - as the award is based on the average annual cost.</t>
    </r>
    <r>
      <rPr>
        <sz val="11"/>
        <color theme="1"/>
        <rFont val="Arial"/>
        <family val="2"/>
      </rPr>
      <t xml:space="preserve"> The Contractor will be reimbursed for actual services performed and invoiced. The annual cost for this bid is not to exceed $900,000 or the bid will be deemed non-responsive.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</si>
</sst>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0"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i/>
      <sz val="11"/>
      <color theme="1"/>
      <name val="Arial"/>
      <family val="2"/>
    </font>
    <font>
      <sz val="12"/>
      <color theme="1"/>
      <name val="Arial"/>
      <family val="2"/>
    </font>
    <font>
      <b/>
      <sz val="12"/>
      <color theme="1"/>
      <name val="Arial"/>
      <family val="2"/>
    </font>
    <font>
      <b/>
      <u/>
      <sz val="11"/>
      <color theme="1"/>
      <name val="Arial"/>
      <family val="2"/>
    </font>
    <font>
      <sz val="11"/>
      <name val="Arial"/>
      <family val="2"/>
    </font>
    <font>
      <b/>
      <i/>
      <sz val="11"/>
      <color theme="1"/>
      <name val="Arial"/>
      <family val="2"/>
    </font>
  </fonts>
  <fills count="3">
    <fill>
      <patternFill patternType="none"/>
    </fill>
    <fill>
      <patternFill patternType="gray125"/>
    </fill>
    <fill>
      <patternFill patternType="solid">
        <fgColor them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33">
    <xf numFmtId="0" fontId="0" fillId="0" borderId="0" xfId="0"/>
    <xf numFmtId="0" fontId="2"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 xfId="0" applyFont="1" applyBorder="1" applyAlignment="1">
      <alignment vertical="center" wrapText="1"/>
    </xf>
    <xf numFmtId="0" fontId="2" fillId="0" borderId="1" xfId="0" applyFont="1" applyBorder="1" applyAlignment="1">
      <alignment vertical="center" wrapText="1"/>
    </xf>
    <xf numFmtId="44" fontId="2" fillId="0" borderId="1" xfId="1" applyFont="1" applyBorder="1" applyAlignment="1">
      <alignment vertical="center" wrapText="1"/>
    </xf>
    <xf numFmtId="44" fontId="2" fillId="0" borderId="2" xfId="0" applyNumberFormat="1" applyFont="1" applyBorder="1" applyAlignment="1">
      <alignment vertical="center" wrapText="1"/>
    </xf>
    <xf numFmtId="44" fontId="2" fillId="0" borderId="1" xfId="0" applyNumberFormat="1" applyFont="1" applyBorder="1" applyAlignment="1">
      <alignment vertical="center" wrapText="1"/>
    </xf>
    <xf numFmtId="0" fontId="2" fillId="0" borderId="0" xfId="0" applyFont="1" applyAlignment="1">
      <alignment vertical="center" wrapText="1"/>
    </xf>
    <xf numFmtId="44" fontId="2" fillId="2" borderId="2" xfId="0" applyNumberFormat="1" applyFont="1" applyFill="1" applyBorder="1" applyAlignment="1">
      <alignment vertical="center" wrapText="1"/>
    </xf>
    <xf numFmtId="0" fontId="2" fillId="0" borderId="0" xfId="0" applyFont="1" applyAlignment="1">
      <alignment horizontal="left" vertical="center" wrapText="1"/>
    </xf>
    <xf numFmtId="0" fontId="2" fillId="0" borderId="0" xfId="0" applyFont="1" applyAlignment="1">
      <alignment horizontal="left" vertical="top" wrapText="1"/>
    </xf>
    <xf numFmtId="44" fontId="2" fillId="0" borderId="1" xfId="1" applyFont="1" applyBorder="1" applyAlignment="1" applyProtection="1">
      <alignment vertical="center" wrapText="1"/>
      <protection locked="0"/>
    </xf>
    <xf numFmtId="0" fontId="2" fillId="0" borderId="0" xfId="0" applyFont="1" applyAlignment="1" applyProtection="1">
      <alignment vertical="center" wrapText="1"/>
      <protection locked="0"/>
    </xf>
    <xf numFmtId="0" fontId="2" fillId="0" borderId="6" xfId="0" applyFont="1" applyBorder="1" applyAlignment="1" applyProtection="1">
      <alignment vertical="center" wrapText="1"/>
      <protection locked="0"/>
    </xf>
    <xf numFmtId="0" fontId="2"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top"/>
    </xf>
    <xf numFmtId="2" fontId="2" fillId="0" borderId="0" xfId="0" applyNumberFormat="1" applyFont="1" applyAlignment="1">
      <alignment vertical="center" wrapText="1"/>
    </xf>
    <xf numFmtId="164" fontId="2" fillId="0" borderId="0" xfId="0" applyNumberFormat="1" applyFont="1" applyAlignment="1">
      <alignment vertical="center" wrapText="1"/>
    </xf>
    <xf numFmtId="0" fontId="8" fillId="2" borderId="1" xfId="0" applyFont="1" applyFill="1" applyBorder="1" applyAlignment="1">
      <alignment horizontal="left" vertical="center" wrapText="1"/>
    </xf>
    <xf numFmtId="0" fontId="6" fillId="0" borderId="0" xfId="0" applyFont="1" applyAlignment="1">
      <alignment horizontal="center" vertical="center" wrapText="1"/>
    </xf>
    <xf numFmtId="0" fontId="5" fillId="0" borderId="0" xfId="0" applyFont="1" applyAlignment="1">
      <alignment horizontal="center" vertical="center" wrapText="1"/>
    </xf>
    <xf numFmtId="0" fontId="8" fillId="0" borderId="0" xfId="0" applyFont="1" applyAlignment="1">
      <alignment horizontal="left" vertical="top" wrapText="1"/>
    </xf>
    <xf numFmtId="0" fontId="3" fillId="2" borderId="2" xfId="0" applyFont="1" applyFill="1" applyBorder="1" applyAlignment="1">
      <alignment horizontal="right" vertical="center" wrapText="1"/>
    </xf>
    <xf numFmtId="0" fontId="2" fillId="2" borderId="4" xfId="0" applyFont="1" applyFill="1" applyBorder="1" applyAlignment="1">
      <alignment horizontal="right" vertical="center" wrapText="1"/>
    </xf>
    <xf numFmtId="0" fontId="2" fillId="2" borderId="5" xfId="0" applyFont="1" applyFill="1" applyBorder="1" applyAlignment="1">
      <alignment horizontal="right" vertical="center" wrapText="1"/>
    </xf>
    <xf numFmtId="0" fontId="2" fillId="0" borderId="0" xfId="0" applyFont="1" applyAlignment="1" applyProtection="1">
      <alignment horizontal="left" vertical="center" wrapText="1"/>
      <protection locked="0"/>
    </xf>
    <xf numFmtId="0" fontId="2" fillId="0" borderId="6" xfId="0" applyFont="1" applyBorder="1" applyAlignment="1" applyProtection="1">
      <alignment horizontal="left" wrapText="1"/>
      <protection locked="0"/>
    </xf>
    <xf numFmtId="0" fontId="2" fillId="0" borderId="4" xfId="0" applyFont="1" applyBorder="1" applyAlignment="1" applyProtection="1">
      <alignment horizontal="left" wrapText="1"/>
      <protection locked="0"/>
    </xf>
    <xf numFmtId="0" fontId="2" fillId="0" borderId="0" xfId="0" applyFont="1" applyAlignment="1" applyProtection="1">
      <alignment horizontal="center" vertical="center" wrapText="1"/>
      <protection locked="0"/>
    </xf>
    <xf numFmtId="0" fontId="2" fillId="2" borderId="2" xfId="0" applyFont="1" applyFill="1" applyBorder="1" applyAlignment="1">
      <alignment horizontal="right" vertical="center" wrapText="1"/>
    </xf>
    <xf numFmtId="0" fontId="2" fillId="0" borderId="0" xfId="0" applyFont="1" applyAlignment="1">
      <alignment horizontal="left" vertical="top"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2.emf"/></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F0CE1-A7F7-4BF7-A40E-3D3EEEE53AF0}">
  <dimension ref="A2:O35"/>
  <sheetViews>
    <sheetView tabSelected="1" topLeftCell="A26" zoomScaleNormal="100" zoomScaleSheetLayoutView="80" workbookViewId="0">
      <selection activeCell="A33" sqref="A33:B33"/>
    </sheetView>
  </sheetViews>
  <sheetFormatPr defaultColWidth="8.5546875" defaultRowHeight="13.8" x14ac:dyDescent="0.3"/>
  <cols>
    <col min="1" max="1" width="18.44140625" style="8" customWidth="1"/>
    <col min="2" max="2" width="29.6640625" style="8" customWidth="1"/>
    <col min="3" max="3" width="13.33203125" style="8" customWidth="1"/>
    <col min="4" max="4" width="13.33203125" style="8" bestFit="1" customWidth="1"/>
    <col min="5" max="5" width="18.33203125" style="8" customWidth="1"/>
    <col min="6" max="6" width="17.6640625" style="8" customWidth="1"/>
    <col min="7" max="7" width="18.6640625" style="8" customWidth="1"/>
    <col min="8" max="8" width="0.44140625" style="8" customWidth="1"/>
    <col min="9" max="10" width="8.5546875" style="8"/>
    <col min="11" max="11" width="15.44140625" style="8" bestFit="1" customWidth="1"/>
    <col min="12" max="13" width="8.5546875" style="8"/>
    <col min="14" max="14" width="10.33203125" style="8" bestFit="1" customWidth="1"/>
    <col min="15" max="16384" width="8.5546875" style="8"/>
  </cols>
  <sheetData>
    <row r="2" spans="1:15" ht="27.6" customHeight="1" x14ac:dyDescent="0.3">
      <c r="A2" s="21" t="s">
        <v>0</v>
      </c>
      <c r="B2" s="22"/>
      <c r="C2" s="22"/>
      <c r="D2" s="22"/>
      <c r="E2" s="22"/>
      <c r="F2" s="22"/>
      <c r="G2" s="22"/>
      <c r="H2" s="22"/>
    </row>
    <row r="3" spans="1:15" ht="48" customHeight="1" x14ac:dyDescent="0.3">
      <c r="A3" s="23" t="s">
        <v>41</v>
      </c>
      <c r="B3" s="23"/>
      <c r="C3" s="23"/>
      <c r="D3" s="23"/>
      <c r="E3" s="23"/>
      <c r="F3" s="23"/>
      <c r="G3" s="23"/>
      <c r="H3" s="11"/>
    </row>
    <row r="5" spans="1:15" ht="41.4" x14ac:dyDescent="0.3">
      <c r="A5" s="1" t="s">
        <v>1</v>
      </c>
      <c r="B5" s="1" t="s">
        <v>2</v>
      </c>
      <c r="C5" s="1" t="s">
        <v>3</v>
      </c>
      <c r="D5" s="1" t="s">
        <v>33</v>
      </c>
      <c r="E5" s="1" t="s">
        <v>4</v>
      </c>
      <c r="F5" s="20" t="s">
        <v>42</v>
      </c>
      <c r="G5" s="2" t="s">
        <v>5</v>
      </c>
      <c r="H5" s="3"/>
    </row>
    <row r="6" spans="1:15" ht="55.2" x14ac:dyDescent="0.3">
      <c r="A6" s="4" t="s">
        <v>6</v>
      </c>
      <c r="B6" s="4" t="s">
        <v>7</v>
      </c>
      <c r="C6" s="12"/>
      <c r="D6" s="4">
        <v>118800</v>
      </c>
      <c r="E6" s="5">
        <f t="shared" ref="E6:E20" si="0">D6*C6</f>
        <v>0</v>
      </c>
      <c r="F6" s="5">
        <f>D6*0.88</f>
        <v>104544</v>
      </c>
      <c r="G6" s="6">
        <f>E6+F6</f>
        <v>104544</v>
      </c>
      <c r="H6" s="3"/>
      <c r="N6" s="18"/>
      <c r="O6" s="18"/>
    </row>
    <row r="7" spans="1:15" ht="41.4" x14ac:dyDescent="0.3">
      <c r="A7" s="4" t="s">
        <v>6</v>
      </c>
      <c r="B7" s="4" t="s">
        <v>8</v>
      </c>
      <c r="C7" s="12"/>
      <c r="D7" s="4">
        <v>39600</v>
      </c>
      <c r="E7" s="5">
        <f t="shared" si="0"/>
        <v>0</v>
      </c>
      <c r="F7" s="5">
        <f t="shared" ref="F7:F23" si="1">D7*0.88</f>
        <v>34848</v>
      </c>
      <c r="G7" s="6">
        <f t="shared" ref="G7:G20" si="2">E7+F7</f>
        <v>34848</v>
      </c>
      <c r="H7" s="3"/>
    </row>
    <row r="8" spans="1:15" ht="27.6" x14ac:dyDescent="0.3">
      <c r="A8" s="4" t="s">
        <v>6</v>
      </c>
      <c r="B8" s="4" t="s">
        <v>9</v>
      </c>
      <c r="C8" s="12"/>
      <c r="D8" s="4">
        <v>5280</v>
      </c>
      <c r="E8" s="5">
        <f t="shared" si="0"/>
        <v>0</v>
      </c>
      <c r="F8" s="5">
        <f t="shared" si="1"/>
        <v>4646.3999999999996</v>
      </c>
      <c r="G8" s="6">
        <f t="shared" si="2"/>
        <v>4646.3999999999996</v>
      </c>
      <c r="H8" s="3"/>
    </row>
    <row r="9" spans="1:15" ht="55.2" x14ac:dyDescent="0.3">
      <c r="A9" s="4" t="s">
        <v>6</v>
      </c>
      <c r="B9" s="4" t="s">
        <v>10</v>
      </c>
      <c r="C9" s="12"/>
      <c r="D9" s="4">
        <v>105600</v>
      </c>
      <c r="E9" s="5">
        <f t="shared" si="0"/>
        <v>0</v>
      </c>
      <c r="F9" s="5">
        <f t="shared" si="1"/>
        <v>92928</v>
      </c>
      <c r="G9" s="6">
        <f t="shared" si="2"/>
        <v>92928</v>
      </c>
      <c r="H9" s="3"/>
    </row>
    <row r="10" spans="1:15" ht="27.6" x14ac:dyDescent="0.3">
      <c r="A10" s="4" t="s">
        <v>11</v>
      </c>
      <c r="B10" s="4" t="s">
        <v>12</v>
      </c>
      <c r="C10" s="12"/>
      <c r="D10" s="4">
        <v>2400</v>
      </c>
      <c r="E10" s="5">
        <f t="shared" si="0"/>
        <v>0</v>
      </c>
      <c r="F10" s="5">
        <f t="shared" si="1"/>
        <v>2112</v>
      </c>
      <c r="G10" s="6">
        <f t="shared" si="2"/>
        <v>2112</v>
      </c>
      <c r="H10" s="3"/>
    </row>
    <row r="11" spans="1:15" ht="27.6" x14ac:dyDescent="0.3">
      <c r="A11" s="4" t="s">
        <v>11</v>
      </c>
      <c r="B11" s="4" t="s">
        <v>32</v>
      </c>
      <c r="C11" s="12"/>
      <c r="D11" s="4">
        <v>72000</v>
      </c>
      <c r="E11" s="5">
        <f t="shared" si="0"/>
        <v>0</v>
      </c>
      <c r="F11" s="5">
        <f t="shared" si="1"/>
        <v>63360</v>
      </c>
      <c r="G11" s="6">
        <f t="shared" si="2"/>
        <v>63360</v>
      </c>
      <c r="H11" s="3"/>
    </row>
    <row r="12" spans="1:15" ht="27.6" x14ac:dyDescent="0.3">
      <c r="A12" s="4" t="s">
        <v>15</v>
      </c>
      <c r="B12" s="4" t="s">
        <v>16</v>
      </c>
      <c r="C12" s="12"/>
      <c r="D12" s="4">
        <v>19800</v>
      </c>
      <c r="E12" s="5">
        <f t="shared" si="0"/>
        <v>0</v>
      </c>
      <c r="F12" s="5">
        <f t="shared" si="1"/>
        <v>17424</v>
      </c>
      <c r="G12" s="6">
        <f t="shared" si="2"/>
        <v>17424</v>
      </c>
      <c r="H12" s="3"/>
    </row>
    <row r="13" spans="1:15" ht="27.6" x14ac:dyDescent="0.3">
      <c r="A13" s="4" t="s">
        <v>15</v>
      </c>
      <c r="B13" s="4" t="s">
        <v>17</v>
      </c>
      <c r="C13" s="12"/>
      <c r="D13" s="4">
        <v>672</v>
      </c>
      <c r="E13" s="5">
        <f t="shared" si="0"/>
        <v>0</v>
      </c>
      <c r="F13" s="5">
        <f t="shared" si="1"/>
        <v>591.36</v>
      </c>
      <c r="G13" s="6">
        <f t="shared" si="2"/>
        <v>591.36</v>
      </c>
      <c r="H13" s="3"/>
    </row>
    <row r="14" spans="1:15" ht="41.4" x14ac:dyDescent="0.3">
      <c r="A14" s="4" t="s">
        <v>15</v>
      </c>
      <c r="B14" s="4" t="s">
        <v>18</v>
      </c>
      <c r="C14" s="12"/>
      <c r="D14" s="4">
        <v>14400</v>
      </c>
      <c r="E14" s="5">
        <f t="shared" si="0"/>
        <v>0</v>
      </c>
      <c r="F14" s="5">
        <f t="shared" si="1"/>
        <v>12672</v>
      </c>
      <c r="G14" s="6">
        <f t="shared" si="2"/>
        <v>12672</v>
      </c>
      <c r="H14" s="3"/>
    </row>
    <row r="15" spans="1:15" ht="27.6" x14ac:dyDescent="0.3">
      <c r="A15" s="4" t="s">
        <v>15</v>
      </c>
      <c r="B15" s="4" t="s">
        <v>19</v>
      </c>
      <c r="C15" s="12"/>
      <c r="D15" s="4">
        <v>16800</v>
      </c>
      <c r="E15" s="5">
        <f t="shared" si="0"/>
        <v>0</v>
      </c>
      <c r="F15" s="5">
        <f t="shared" si="1"/>
        <v>14784</v>
      </c>
      <c r="G15" s="6">
        <f t="shared" si="2"/>
        <v>14784</v>
      </c>
      <c r="H15" s="3"/>
    </row>
    <row r="16" spans="1:15" ht="27.6" x14ac:dyDescent="0.3">
      <c r="A16" s="4" t="s">
        <v>15</v>
      </c>
      <c r="B16" s="4" t="s">
        <v>20</v>
      </c>
      <c r="C16" s="12"/>
      <c r="D16" s="4">
        <v>3600</v>
      </c>
      <c r="E16" s="5">
        <f t="shared" si="0"/>
        <v>0</v>
      </c>
      <c r="F16" s="5">
        <f t="shared" si="1"/>
        <v>3168</v>
      </c>
      <c r="G16" s="6">
        <f t="shared" si="2"/>
        <v>3168</v>
      </c>
      <c r="H16" s="3"/>
    </row>
    <row r="17" spans="1:11" ht="41.4" x14ac:dyDescent="0.3">
      <c r="A17" s="4" t="s">
        <v>15</v>
      </c>
      <c r="B17" s="4" t="s">
        <v>21</v>
      </c>
      <c r="C17" s="12"/>
      <c r="D17" s="4">
        <v>2100</v>
      </c>
      <c r="E17" s="5">
        <f t="shared" si="0"/>
        <v>0</v>
      </c>
      <c r="F17" s="5">
        <f t="shared" si="1"/>
        <v>1848</v>
      </c>
      <c r="G17" s="6">
        <f t="shared" si="2"/>
        <v>1848</v>
      </c>
      <c r="H17" s="3"/>
    </row>
    <row r="18" spans="1:11" ht="27.6" x14ac:dyDescent="0.3">
      <c r="A18" s="4" t="s">
        <v>15</v>
      </c>
      <c r="B18" s="4" t="s">
        <v>22</v>
      </c>
      <c r="C18" s="12"/>
      <c r="D18" s="4">
        <v>192</v>
      </c>
      <c r="E18" s="5">
        <f t="shared" si="0"/>
        <v>0</v>
      </c>
      <c r="F18" s="5">
        <f t="shared" si="1"/>
        <v>168.96</v>
      </c>
      <c r="G18" s="6">
        <f t="shared" si="2"/>
        <v>168.96</v>
      </c>
      <c r="H18" s="3"/>
    </row>
    <row r="19" spans="1:11" ht="27.6" x14ac:dyDescent="0.3">
      <c r="A19" s="4" t="s">
        <v>15</v>
      </c>
      <c r="B19" s="4" t="s">
        <v>23</v>
      </c>
      <c r="C19" s="12"/>
      <c r="D19" s="4">
        <v>3600</v>
      </c>
      <c r="E19" s="5">
        <f t="shared" si="0"/>
        <v>0</v>
      </c>
      <c r="F19" s="5">
        <f t="shared" si="1"/>
        <v>3168</v>
      </c>
      <c r="G19" s="6">
        <f t="shared" si="2"/>
        <v>3168</v>
      </c>
      <c r="H19" s="3"/>
    </row>
    <row r="20" spans="1:11" ht="27.6" x14ac:dyDescent="0.3">
      <c r="A20" s="4" t="s">
        <v>15</v>
      </c>
      <c r="B20" s="4" t="s">
        <v>24</v>
      </c>
      <c r="C20" s="12"/>
      <c r="D20" s="4">
        <v>2400</v>
      </c>
      <c r="E20" s="5">
        <f t="shared" si="0"/>
        <v>0</v>
      </c>
      <c r="F20" s="5">
        <f t="shared" si="1"/>
        <v>2112</v>
      </c>
      <c r="G20" s="6">
        <f t="shared" si="2"/>
        <v>2112</v>
      </c>
      <c r="H20" s="3"/>
    </row>
    <row r="21" spans="1:11" ht="41.4" x14ac:dyDescent="0.3">
      <c r="A21" s="4" t="s">
        <v>15</v>
      </c>
      <c r="B21" s="4" t="s">
        <v>25</v>
      </c>
      <c r="C21" s="12"/>
      <c r="D21" s="4">
        <v>1800</v>
      </c>
      <c r="E21" s="5">
        <f t="shared" ref="E21:E23" si="3">D21*C21</f>
        <v>0</v>
      </c>
      <c r="F21" s="5">
        <f t="shared" si="1"/>
        <v>1584</v>
      </c>
      <c r="G21" s="6">
        <f t="shared" ref="G21:G23" si="4">E21+F21</f>
        <v>1584</v>
      </c>
      <c r="H21" s="3"/>
    </row>
    <row r="22" spans="1:11" ht="27.6" x14ac:dyDescent="0.3">
      <c r="A22" s="4" t="s">
        <v>11</v>
      </c>
      <c r="B22" s="4" t="s">
        <v>13</v>
      </c>
      <c r="C22" s="12"/>
      <c r="D22" s="4">
        <v>2400</v>
      </c>
      <c r="E22" s="5">
        <f t="shared" si="3"/>
        <v>0</v>
      </c>
      <c r="F22" s="5">
        <f t="shared" si="1"/>
        <v>2112</v>
      </c>
      <c r="G22" s="6">
        <f t="shared" si="4"/>
        <v>2112</v>
      </c>
      <c r="H22" s="3"/>
    </row>
    <row r="23" spans="1:11" ht="27.6" x14ac:dyDescent="0.3">
      <c r="A23" s="4" t="s">
        <v>11</v>
      </c>
      <c r="B23" s="4" t="s">
        <v>14</v>
      </c>
      <c r="C23" s="12"/>
      <c r="D23" s="4">
        <v>4800</v>
      </c>
      <c r="E23" s="5">
        <f t="shared" si="3"/>
        <v>0</v>
      </c>
      <c r="F23" s="5">
        <f t="shared" si="1"/>
        <v>4224</v>
      </c>
      <c r="G23" s="6">
        <f t="shared" si="4"/>
        <v>4224</v>
      </c>
      <c r="H23" s="3"/>
      <c r="K23" s="19"/>
    </row>
    <row r="24" spans="1:11" ht="24.6" customHeight="1" x14ac:dyDescent="0.3">
      <c r="A24" s="31" t="s">
        <v>26</v>
      </c>
      <c r="B24" s="25"/>
      <c r="C24" s="26"/>
      <c r="D24" s="4">
        <f>SUM(D6:D23)</f>
        <v>416244</v>
      </c>
      <c r="E24" s="7">
        <f>SUM(E5:E20)</f>
        <v>0</v>
      </c>
      <c r="F24" s="5">
        <f>SUM(F6:F23)</f>
        <v>366294.72000000003</v>
      </c>
      <c r="G24" s="9"/>
      <c r="H24" s="3"/>
    </row>
    <row r="25" spans="1:11" ht="24.6" customHeight="1" x14ac:dyDescent="0.3">
      <c r="A25" s="24" t="s">
        <v>27</v>
      </c>
      <c r="B25" s="25"/>
      <c r="C25" s="25"/>
      <c r="D25" s="25"/>
      <c r="E25" s="25"/>
      <c r="F25" s="26"/>
      <c r="G25" s="6">
        <f>SUM(G5:G23)</f>
        <v>366294.72000000003</v>
      </c>
      <c r="H25" s="3"/>
    </row>
    <row r="26" spans="1:11" ht="33" customHeight="1" x14ac:dyDescent="0.3">
      <c r="A26" s="24" t="s">
        <v>34</v>
      </c>
      <c r="B26" s="25"/>
      <c r="C26" s="25"/>
      <c r="D26" s="25"/>
      <c r="E26" s="25"/>
      <c r="F26" s="26"/>
      <c r="G26" s="6">
        <f>AVERAGE(G25,'Option Year 1'!G25,'Option Year 2'!G25)</f>
        <v>366294.72000000003</v>
      </c>
      <c r="H26" s="3"/>
    </row>
    <row r="28" spans="1:11" ht="30" customHeight="1" x14ac:dyDescent="0.3">
      <c r="A28" s="17" t="s">
        <v>37</v>
      </c>
      <c r="H28" s="10"/>
    </row>
    <row r="29" spans="1:11" s="15" customFormat="1" ht="33" customHeight="1" x14ac:dyDescent="0.3">
      <c r="A29" s="32" t="s">
        <v>35</v>
      </c>
      <c r="B29" s="32"/>
      <c r="C29" s="32"/>
      <c r="D29" s="32"/>
      <c r="E29" s="32"/>
      <c r="F29" s="32"/>
      <c r="G29" s="32"/>
      <c r="H29" s="16"/>
    </row>
    <row r="30" spans="1:11" s="15" customFormat="1" ht="60.75" customHeight="1" x14ac:dyDescent="0.3">
      <c r="A30" s="32" t="s">
        <v>44</v>
      </c>
      <c r="B30" s="32"/>
      <c r="C30" s="32"/>
      <c r="D30" s="32"/>
      <c r="E30" s="32"/>
      <c r="F30" s="32"/>
      <c r="G30" s="32"/>
      <c r="H30" s="16"/>
    </row>
    <row r="31" spans="1:11" s="15" customFormat="1" ht="61.5" customHeight="1" x14ac:dyDescent="0.3">
      <c r="A31" s="32" t="s">
        <v>36</v>
      </c>
      <c r="B31" s="32"/>
      <c r="C31" s="32"/>
      <c r="D31" s="32"/>
      <c r="E31" s="32"/>
      <c r="F31" s="32"/>
      <c r="G31" s="32"/>
      <c r="H31" s="16"/>
    </row>
    <row r="32" spans="1:11" s="15" customFormat="1" ht="30.75" customHeight="1" x14ac:dyDescent="0.3">
      <c r="A32" s="32" t="s">
        <v>38</v>
      </c>
      <c r="B32" s="32"/>
      <c r="C32" s="32"/>
      <c r="D32" s="32"/>
      <c r="E32" s="32"/>
      <c r="F32" s="32"/>
      <c r="G32" s="32"/>
      <c r="H32" s="16"/>
    </row>
    <row r="33" spans="1:7" ht="49.5" customHeight="1" x14ac:dyDescent="0.3">
      <c r="A33" s="27" t="s">
        <v>28</v>
      </c>
      <c r="B33" s="27"/>
      <c r="C33" s="30"/>
      <c r="D33" s="30"/>
      <c r="E33" s="30"/>
      <c r="F33" s="13" t="s">
        <v>29</v>
      </c>
      <c r="G33" s="14"/>
    </row>
    <row r="34" spans="1:7" ht="60.75" customHeight="1" x14ac:dyDescent="0.25">
      <c r="A34" s="27" t="s">
        <v>30</v>
      </c>
      <c r="B34" s="27"/>
      <c r="C34" s="28"/>
      <c r="D34" s="28"/>
      <c r="E34" s="28"/>
      <c r="F34" s="28"/>
      <c r="G34" s="28"/>
    </row>
    <row r="35" spans="1:7" ht="55.5" customHeight="1" x14ac:dyDescent="0.25">
      <c r="A35" s="27" t="s">
        <v>31</v>
      </c>
      <c r="B35" s="27"/>
      <c r="C35" s="29"/>
      <c r="D35" s="29"/>
      <c r="E35" s="29"/>
      <c r="F35" s="29"/>
      <c r="G35" s="29"/>
    </row>
  </sheetData>
  <sheetProtection algorithmName="SHA-512" hashValue="4Ak74qMZhe3zm5U/RqxufcdVR2Kt9JkZYDAKZbCbqtkxHm/Vgzc9LK+NFdWQfA5HnfcDz/t0qrP57WcwWhHiWg==" saltValue="69MocVDeA/Whf6L/5eF/ag==" spinCount="100000" sheet="1" selectLockedCells="1"/>
  <protectedRanges>
    <protectedRange sqref="C6:C23" name="Range1"/>
    <protectedRange sqref="A33:G35" name="Range2_1"/>
  </protectedRanges>
  <autoFilter ref="A5:G26" xr:uid="{E86F0CE1-A7F7-4BF7-A40E-3D3EEEE53AF0}"/>
  <mergeCells count="15">
    <mergeCell ref="A2:H2"/>
    <mergeCell ref="A3:G3"/>
    <mergeCell ref="A25:F25"/>
    <mergeCell ref="A35:B35"/>
    <mergeCell ref="C34:G34"/>
    <mergeCell ref="C35:G35"/>
    <mergeCell ref="C33:E33"/>
    <mergeCell ref="A24:C24"/>
    <mergeCell ref="A26:F26"/>
    <mergeCell ref="A30:G30"/>
    <mergeCell ref="A29:G29"/>
    <mergeCell ref="A31:G31"/>
    <mergeCell ref="A32:G32"/>
    <mergeCell ref="A34:B34"/>
    <mergeCell ref="A33:B33"/>
  </mergeCells>
  <pageMargins left="0.7" right="0.7" top="0.75" bottom="0.75" header="0.3" footer="0.3"/>
  <pageSetup scale="70" orientation="portrait" r:id="rId1"/>
  <rowBreaks count="1" manualBreakCount="1">
    <brk id="26" max="16383" man="1"/>
  </rowBreaks>
  <colBreaks count="1" manualBreakCount="1">
    <brk id="7" max="1048575" man="1"/>
  </col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DC7BD-F42B-4C91-8187-47A0D2ABFE18}">
  <dimension ref="A2:H33"/>
  <sheetViews>
    <sheetView zoomScaleNormal="100" zoomScaleSheetLayoutView="80" workbookViewId="0">
      <selection activeCell="A31" sqref="A31:B31"/>
    </sheetView>
  </sheetViews>
  <sheetFormatPr defaultColWidth="8.5546875" defaultRowHeight="13.8" x14ac:dyDescent="0.3"/>
  <cols>
    <col min="1" max="1" width="18.44140625" style="8" customWidth="1"/>
    <col min="2" max="2" width="29.6640625" style="8" customWidth="1"/>
    <col min="3" max="3" width="13.33203125" style="8" customWidth="1"/>
    <col min="4" max="4" width="14" style="8" customWidth="1"/>
    <col min="5" max="5" width="18.33203125" style="8" customWidth="1"/>
    <col min="6" max="6" width="13.5546875" style="8" bestFit="1" customWidth="1"/>
    <col min="7" max="7" width="18.6640625" style="8" customWidth="1"/>
    <col min="8" max="8" width="0.44140625" style="8" customWidth="1"/>
    <col min="9" max="16384" width="8.5546875" style="8"/>
  </cols>
  <sheetData>
    <row r="2" spans="1:8" ht="27.6" customHeight="1" x14ac:dyDescent="0.3">
      <c r="A2" s="21" t="s">
        <v>0</v>
      </c>
      <c r="B2" s="22"/>
      <c r="C2" s="22"/>
      <c r="D2" s="22"/>
      <c r="E2" s="22"/>
      <c r="F2" s="22"/>
      <c r="G2" s="22"/>
      <c r="H2" s="22"/>
    </row>
    <row r="3" spans="1:8" ht="48" customHeight="1" x14ac:dyDescent="0.3">
      <c r="A3" s="32" t="s">
        <v>39</v>
      </c>
      <c r="B3" s="32"/>
      <c r="C3" s="32"/>
      <c r="D3" s="32"/>
      <c r="E3" s="32"/>
      <c r="F3" s="32"/>
      <c r="G3" s="32"/>
      <c r="H3" s="11"/>
    </row>
    <row r="5" spans="1:8" ht="55.2" x14ac:dyDescent="0.3">
      <c r="A5" s="1" t="s">
        <v>1</v>
      </c>
      <c r="B5" s="1" t="s">
        <v>2</v>
      </c>
      <c r="C5" s="1" t="s">
        <v>3</v>
      </c>
      <c r="D5" s="1" t="s">
        <v>33</v>
      </c>
      <c r="E5" s="1" t="s">
        <v>4</v>
      </c>
      <c r="F5" s="20" t="s">
        <v>42</v>
      </c>
      <c r="G5" s="2" t="s">
        <v>5</v>
      </c>
      <c r="H5" s="3"/>
    </row>
    <row r="6" spans="1:8" ht="55.2" x14ac:dyDescent="0.3">
      <c r="A6" s="4" t="s">
        <v>6</v>
      </c>
      <c r="B6" s="4" t="s">
        <v>7</v>
      </c>
      <c r="C6" s="12"/>
      <c r="D6" s="4">
        <v>118800</v>
      </c>
      <c r="E6" s="5">
        <f t="shared" ref="E6:E23" si="0">D6*C6</f>
        <v>0</v>
      </c>
      <c r="F6" s="5">
        <f>D6*0.88</f>
        <v>104544</v>
      </c>
      <c r="G6" s="6">
        <f>E6+F6</f>
        <v>104544</v>
      </c>
      <c r="H6" s="3"/>
    </row>
    <row r="7" spans="1:8" ht="41.4" x14ac:dyDescent="0.3">
      <c r="A7" s="4" t="s">
        <v>6</v>
      </c>
      <c r="B7" s="4" t="s">
        <v>8</v>
      </c>
      <c r="C7" s="12"/>
      <c r="D7" s="4">
        <v>39600</v>
      </c>
      <c r="E7" s="5">
        <f t="shared" si="0"/>
        <v>0</v>
      </c>
      <c r="F7" s="5">
        <f t="shared" ref="F7:F23" si="1">D7*0.88</f>
        <v>34848</v>
      </c>
      <c r="G7" s="6">
        <f t="shared" ref="G7:G23" si="2">E7+F7</f>
        <v>34848</v>
      </c>
      <c r="H7" s="3"/>
    </row>
    <row r="8" spans="1:8" ht="27.6" x14ac:dyDescent="0.3">
      <c r="A8" s="4" t="s">
        <v>6</v>
      </c>
      <c r="B8" s="4" t="s">
        <v>9</v>
      </c>
      <c r="C8" s="12"/>
      <c r="D8" s="4">
        <v>5280</v>
      </c>
      <c r="E8" s="5">
        <f t="shared" si="0"/>
        <v>0</v>
      </c>
      <c r="F8" s="5">
        <f t="shared" si="1"/>
        <v>4646.3999999999996</v>
      </c>
      <c r="G8" s="6">
        <f t="shared" si="2"/>
        <v>4646.3999999999996</v>
      </c>
      <c r="H8" s="3"/>
    </row>
    <row r="9" spans="1:8" ht="55.2" x14ac:dyDescent="0.3">
      <c r="A9" s="4" t="s">
        <v>6</v>
      </c>
      <c r="B9" s="4" t="s">
        <v>10</v>
      </c>
      <c r="C9" s="12"/>
      <c r="D9" s="4">
        <v>105600</v>
      </c>
      <c r="E9" s="5">
        <f t="shared" si="0"/>
        <v>0</v>
      </c>
      <c r="F9" s="5">
        <f t="shared" si="1"/>
        <v>92928</v>
      </c>
      <c r="G9" s="6">
        <f t="shared" si="2"/>
        <v>92928</v>
      </c>
      <c r="H9" s="3"/>
    </row>
    <row r="10" spans="1:8" ht="27.6" x14ac:dyDescent="0.3">
      <c r="A10" s="4" t="s">
        <v>11</v>
      </c>
      <c r="B10" s="4" t="s">
        <v>12</v>
      </c>
      <c r="C10" s="12"/>
      <c r="D10" s="4">
        <v>2400</v>
      </c>
      <c r="E10" s="5">
        <f t="shared" si="0"/>
        <v>0</v>
      </c>
      <c r="F10" s="5">
        <f t="shared" si="1"/>
        <v>2112</v>
      </c>
      <c r="G10" s="6">
        <f t="shared" si="2"/>
        <v>2112</v>
      </c>
      <c r="H10" s="3"/>
    </row>
    <row r="11" spans="1:8" ht="27.6" x14ac:dyDescent="0.3">
      <c r="A11" s="4" t="s">
        <v>11</v>
      </c>
      <c r="B11" s="4" t="s">
        <v>32</v>
      </c>
      <c r="C11" s="12"/>
      <c r="D11" s="4">
        <v>72000</v>
      </c>
      <c r="E11" s="5">
        <f t="shared" si="0"/>
        <v>0</v>
      </c>
      <c r="F11" s="5">
        <f t="shared" si="1"/>
        <v>63360</v>
      </c>
      <c r="G11" s="6">
        <f t="shared" si="2"/>
        <v>63360</v>
      </c>
      <c r="H11" s="3"/>
    </row>
    <row r="12" spans="1:8" ht="27.6" x14ac:dyDescent="0.3">
      <c r="A12" s="4" t="s">
        <v>15</v>
      </c>
      <c r="B12" s="4" t="s">
        <v>16</v>
      </c>
      <c r="C12" s="12"/>
      <c r="D12" s="4">
        <v>19800</v>
      </c>
      <c r="E12" s="5">
        <f t="shared" si="0"/>
        <v>0</v>
      </c>
      <c r="F12" s="5">
        <f t="shared" si="1"/>
        <v>17424</v>
      </c>
      <c r="G12" s="6">
        <f t="shared" si="2"/>
        <v>17424</v>
      </c>
      <c r="H12" s="3"/>
    </row>
    <row r="13" spans="1:8" ht="27.6" x14ac:dyDescent="0.3">
      <c r="A13" s="4" t="s">
        <v>15</v>
      </c>
      <c r="B13" s="4" t="s">
        <v>17</v>
      </c>
      <c r="C13" s="12"/>
      <c r="D13" s="4">
        <v>672</v>
      </c>
      <c r="E13" s="5">
        <f t="shared" si="0"/>
        <v>0</v>
      </c>
      <c r="F13" s="5">
        <f t="shared" si="1"/>
        <v>591.36</v>
      </c>
      <c r="G13" s="6">
        <f t="shared" si="2"/>
        <v>591.36</v>
      </c>
      <c r="H13" s="3"/>
    </row>
    <row r="14" spans="1:8" ht="41.4" x14ac:dyDescent="0.3">
      <c r="A14" s="4" t="s">
        <v>15</v>
      </c>
      <c r="B14" s="4" t="s">
        <v>18</v>
      </c>
      <c r="C14" s="12"/>
      <c r="D14" s="4">
        <v>14400</v>
      </c>
      <c r="E14" s="5">
        <f t="shared" si="0"/>
        <v>0</v>
      </c>
      <c r="F14" s="5">
        <f t="shared" si="1"/>
        <v>12672</v>
      </c>
      <c r="G14" s="6">
        <f t="shared" si="2"/>
        <v>12672</v>
      </c>
      <c r="H14" s="3"/>
    </row>
    <row r="15" spans="1:8" ht="27.6" x14ac:dyDescent="0.3">
      <c r="A15" s="4" t="s">
        <v>15</v>
      </c>
      <c r="B15" s="4" t="s">
        <v>19</v>
      </c>
      <c r="C15" s="12"/>
      <c r="D15" s="4">
        <v>16800</v>
      </c>
      <c r="E15" s="5">
        <f t="shared" si="0"/>
        <v>0</v>
      </c>
      <c r="F15" s="5">
        <f t="shared" si="1"/>
        <v>14784</v>
      </c>
      <c r="G15" s="6">
        <f t="shared" si="2"/>
        <v>14784</v>
      </c>
      <c r="H15" s="3"/>
    </row>
    <row r="16" spans="1:8" ht="27.6" x14ac:dyDescent="0.3">
      <c r="A16" s="4" t="s">
        <v>15</v>
      </c>
      <c r="B16" s="4" t="s">
        <v>20</v>
      </c>
      <c r="C16" s="12"/>
      <c r="D16" s="4">
        <v>3600</v>
      </c>
      <c r="E16" s="5">
        <f t="shared" si="0"/>
        <v>0</v>
      </c>
      <c r="F16" s="5">
        <f t="shared" si="1"/>
        <v>3168</v>
      </c>
      <c r="G16" s="6">
        <f t="shared" si="2"/>
        <v>3168</v>
      </c>
      <c r="H16" s="3"/>
    </row>
    <row r="17" spans="1:8" ht="41.4" x14ac:dyDescent="0.3">
      <c r="A17" s="4" t="s">
        <v>15</v>
      </c>
      <c r="B17" s="4" t="s">
        <v>21</v>
      </c>
      <c r="C17" s="12"/>
      <c r="D17" s="4">
        <v>2100</v>
      </c>
      <c r="E17" s="5">
        <f t="shared" si="0"/>
        <v>0</v>
      </c>
      <c r="F17" s="5">
        <f t="shared" si="1"/>
        <v>1848</v>
      </c>
      <c r="G17" s="6">
        <f t="shared" si="2"/>
        <v>1848</v>
      </c>
      <c r="H17" s="3"/>
    </row>
    <row r="18" spans="1:8" ht="27.6" x14ac:dyDescent="0.3">
      <c r="A18" s="4" t="s">
        <v>15</v>
      </c>
      <c r="B18" s="4" t="s">
        <v>22</v>
      </c>
      <c r="C18" s="12"/>
      <c r="D18" s="4">
        <v>192</v>
      </c>
      <c r="E18" s="5">
        <f t="shared" si="0"/>
        <v>0</v>
      </c>
      <c r="F18" s="5">
        <f t="shared" si="1"/>
        <v>168.96</v>
      </c>
      <c r="G18" s="6">
        <f t="shared" si="2"/>
        <v>168.96</v>
      </c>
      <c r="H18" s="3"/>
    </row>
    <row r="19" spans="1:8" ht="27.6" x14ac:dyDescent="0.3">
      <c r="A19" s="4" t="s">
        <v>15</v>
      </c>
      <c r="B19" s="4" t="s">
        <v>23</v>
      </c>
      <c r="C19" s="12"/>
      <c r="D19" s="4">
        <v>3600</v>
      </c>
      <c r="E19" s="5">
        <f t="shared" si="0"/>
        <v>0</v>
      </c>
      <c r="F19" s="5">
        <f t="shared" si="1"/>
        <v>3168</v>
      </c>
      <c r="G19" s="6">
        <f t="shared" si="2"/>
        <v>3168</v>
      </c>
      <c r="H19" s="3"/>
    </row>
    <row r="20" spans="1:8" ht="27.6" x14ac:dyDescent="0.3">
      <c r="A20" s="4" t="s">
        <v>15</v>
      </c>
      <c r="B20" s="4" t="s">
        <v>24</v>
      </c>
      <c r="C20" s="12"/>
      <c r="D20" s="4">
        <v>2400</v>
      </c>
      <c r="E20" s="5">
        <f t="shared" si="0"/>
        <v>0</v>
      </c>
      <c r="F20" s="5">
        <f t="shared" si="1"/>
        <v>2112</v>
      </c>
      <c r="G20" s="6">
        <f t="shared" si="2"/>
        <v>2112</v>
      </c>
      <c r="H20" s="3"/>
    </row>
    <row r="21" spans="1:8" ht="41.4" x14ac:dyDescent="0.3">
      <c r="A21" s="4" t="s">
        <v>15</v>
      </c>
      <c r="B21" s="4" t="s">
        <v>25</v>
      </c>
      <c r="C21" s="12"/>
      <c r="D21" s="4">
        <v>1800</v>
      </c>
      <c r="E21" s="5">
        <f t="shared" si="0"/>
        <v>0</v>
      </c>
      <c r="F21" s="5">
        <f t="shared" si="1"/>
        <v>1584</v>
      </c>
      <c r="G21" s="6">
        <f t="shared" si="2"/>
        <v>1584</v>
      </c>
      <c r="H21" s="3"/>
    </row>
    <row r="22" spans="1:8" ht="27.6" x14ac:dyDescent="0.3">
      <c r="A22" s="4" t="s">
        <v>11</v>
      </c>
      <c r="B22" s="4" t="s">
        <v>13</v>
      </c>
      <c r="C22" s="12"/>
      <c r="D22" s="4">
        <v>2400</v>
      </c>
      <c r="E22" s="5">
        <f t="shared" si="0"/>
        <v>0</v>
      </c>
      <c r="F22" s="5">
        <f t="shared" si="1"/>
        <v>2112</v>
      </c>
      <c r="G22" s="6">
        <f t="shared" si="2"/>
        <v>2112</v>
      </c>
      <c r="H22" s="3"/>
    </row>
    <row r="23" spans="1:8" ht="27.6" x14ac:dyDescent="0.3">
      <c r="A23" s="4" t="s">
        <v>11</v>
      </c>
      <c r="B23" s="4" t="s">
        <v>14</v>
      </c>
      <c r="C23" s="12"/>
      <c r="D23" s="4">
        <v>4800</v>
      </c>
      <c r="E23" s="5">
        <f t="shared" si="0"/>
        <v>0</v>
      </c>
      <c r="F23" s="5">
        <f t="shared" si="1"/>
        <v>4224</v>
      </c>
      <c r="G23" s="6">
        <f t="shared" si="2"/>
        <v>4224</v>
      </c>
      <c r="H23" s="3"/>
    </row>
    <row r="24" spans="1:8" ht="24.6" customHeight="1" x14ac:dyDescent="0.3">
      <c r="A24" s="31" t="s">
        <v>26</v>
      </c>
      <c r="B24" s="25"/>
      <c r="C24" s="26"/>
      <c r="D24" s="4">
        <f>SUM(D6:D23)</f>
        <v>416244</v>
      </c>
      <c r="E24" s="7">
        <f>SUM(E5:E20)</f>
        <v>0</v>
      </c>
      <c r="F24" s="5">
        <f>SUM(F6:F23)</f>
        <v>366294.72000000003</v>
      </c>
      <c r="G24" s="9"/>
      <c r="H24" s="3"/>
    </row>
    <row r="25" spans="1:8" ht="24.6" customHeight="1" x14ac:dyDescent="0.3">
      <c r="A25" s="24" t="s">
        <v>27</v>
      </c>
      <c r="B25" s="25"/>
      <c r="C25" s="25"/>
      <c r="D25" s="25"/>
      <c r="E25" s="25"/>
      <c r="F25" s="26"/>
      <c r="G25" s="6">
        <f>SUM(G6:G23)</f>
        <v>366294.72000000003</v>
      </c>
      <c r="H25" s="3"/>
    </row>
    <row r="27" spans="1:8" s="15" customFormat="1" ht="39" customHeight="1" x14ac:dyDescent="0.3">
      <c r="A27" s="32" t="s">
        <v>35</v>
      </c>
      <c r="B27" s="32"/>
      <c r="C27" s="32"/>
      <c r="D27" s="32"/>
      <c r="E27" s="32"/>
      <c r="F27" s="32"/>
      <c r="G27" s="32"/>
      <c r="H27" s="16"/>
    </row>
    <row r="28" spans="1:8" s="15" customFormat="1" ht="68.25" customHeight="1" x14ac:dyDescent="0.3">
      <c r="A28" s="32" t="s">
        <v>43</v>
      </c>
      <c r="B28" s="32"/>
      <c r="C28" s="32"/>
      <c r="D28" s="32"/>
      <c r="E28" s="32"/>
      <c r="F28" s="32"/>
      <c r="G28" s="32"/>
      <c r="H28" s="16"/>
    </row>
    <row r="29" spans="1:8" s="15" customFormat="1" ht="69.75" customHeight="1" x14ac:dyDescent="0.3">
      <c r="A29" s="32" t="s">
        <v>43</v>
      </c>
      <c r="B29" s="32"/>
      <c r="C29" s="32"/>
      <c r="D29" s="32"/>
      <c r="E29" s="32"/>
      <c r="F29" s="32"/>
      <c r="G29" s="32"/>
      <c r="H29" s="16"/>
    </row>
    <row r="30" spans="1:8" s="15" customFormat="1" ht="30.75" customHeight="1" x14ac:dyDescent="0.3">
      <c r="A30" s="32" t="s">
        <v>38</v>
      </c>
      <c r="B30" s="32"/>
      <c r="C30" s="32"/>
      <c r="D30" s="32"/>
      <c r="E30" s="32"/>
      <c r="F30" s="32"/>
      <c r="G30" s="32"/>
      <c r="H30" s="16"/>
    </row>
    <row r="31" spans="1:8" ht="49.5" customHeight="1" x14ac:dyDescent="0.3">
      <c r="A31" s="27" t="s">
        <v>28</v>
      </c>
      <c r="B31" s="27"/>
      <c r="C31" s="30"/>
      <c r="D31" s="30"/>
      <c r="E31" s="30"/>
      <c r="F31" s="13" t="s">
        <v>29</v>
      </c>
      <c r="G31" s="14"/>
    </row>
    <row r="32" spans="1:8" ht="60.75" customHeight="1" x14ac:dyDescent="0.25">
      <c r="A32" s="27" t="s">
        <v>30</v>
      </c>
      <c r="B32" s="27"/>
      <c r="C32" s="28"/>
      <c r="D32" s="28"/>
      <c r="E32" s="28"/>
      <c r="F32" s="28"/>
      <c r="G32" s="28"/>
    </row>
    <row r="33" spans="1:7" ht="66.75" customHeight="1" x14ac:dyDescent="0.25">
      <c r="A33" s="27" t="s">
        <v>31</v>
      </c>
      <c r="B33" s="27"/>
      <c r="C33" s="29"/>
      <c r="D33" s="29"/>
      <c r="E33" s="29"/>
      <c r="F33" s="29"/>
      <c r="G33" s="29"/>
    </row>
  </sheetData>
  <sheetProtection algorithmName="SHA-512" hashValue="pGj2RWFMSj+2LoJIIYmQEtD7Cvh2Y/gaVZ6a+E+pK4QG9inQApaf0jo/aC2lxb6S3IsjmqeAziWJwXI10Eb3wg==" saltValue="L68BaKXeF7hfhByC/bqVPw==" spinCount="100000" sheet="1" selectLockedCells="1"/>
  <protectedRanges>
    <protectedRange sqref="C6:C23" name="Range1"/>
    <protectedRange sqref="A31:G33" name="Range2_1_1"/>
  </protectedRanges>
  <autoFilter ref="A5:G25" xr:uid="{E86F0CE1-A7F7-4BF7-A40E-3D3EEEE53AF0}"/>
  <mergeCells count="14">
    <mergeCell ref="A32:B32"/>
    <mergeCell ref="C32:G32"/>
    <mergeCell ref="A33:B33"/>
    <mergeCell ref="C33:G33"/>
    <mergeCell ref="A2:H2"/>
    <mergeCell ref="A3:G3"/>
    <mergeCell ref="A24:C24"/>
    <mergeCell ref="A25:F25"/>
    <mergeCell ref="A31:B31"/>
    <mergeCell ref="C31:E31"/>
    <mergeCell ref="A28:G28"/>
    <mergeCell ref="A29:G29"/>
    <mergeCell ref="A30:G30"/>
    <mergeCell ref="A27:G27"/>
  </mergeCells>
  <pageMargins left="0.7" right="0.7" top="0.75" bottom="0.75" header="0.3" footer="0.3"/>
  <pageSetup scale="71" orientation="portrait" r:id="rId1"/>
  <rowBreaks count="1" manualBreakCount="1">
    <brk id="25" max="16383"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DC3CA-9FCD-433B-B7FF-8D30EFB729B4}">
  <dimension ref="A2:H33"/>
  <sheetViews>
    <sheetView zoomScaleNormal="100" zoomScaleSheetLayoutView="80" workbookViewId="0">
      <selection activeCell="A31" sqref="A31:B31"/>
    </sheetView>
  </sheetViews>
  <sheetFormatPr defaultColWidth="8.5546875" defaultRowHeight="13.8" x14ac:dyDescent="0.3"/>
  <cols>
    <col min="1" max="1" width="18.44140625" style="8" customWidth="1"/>
    <col min="2" max="2" width="29.6640625" style="8" customWidth="1"/>
    <col min="3" max="3" width="13.33203125" style="8" customWidth="1"/>
    <col min="4" max="4" width="13.33203125" style="8" bestFit="1" customWidth="1"/>
    <col min="5" max="5" width="18.33203125" style="8" customWidth="1"/>
    <col min="6" max="6" width="13.5546875" style="8" bestFit="1" customWidth="1"/>
    <col min="7" max="7" width="18.6640625" style="8" customWidth="1"/>
    <col min="8" max="8" width="0.44140625" style="8" customWidth="1"/>
    <col min="9" max="16384" width="8.5546875" style="8"/>
  </cols>
  <sheetData>
    <row r="2" spans="1:8" ht="27.6" customHeight="1" x14ac:dyDescent="0.3">
      <c r="A2" s="21" t="s">
        <v>0</v>
      </c>
      <c r="B2" s="22"/>
      <c r="C2" s="22"/>
      <c r="D2" s="22"/>
      <c r="E2" s="22"/>
      <c r="F2" s="22"/>
      <c r="G2" s="22"/>
      <c r="H2" s="22"/>
    </row>
    <row r="3" spans="1:8" ht="48" customHeight="1" x14ac:dyDescent="0.3">
      <c r="A3" s="32" t="s">
        <v>39</v>
      </c>
      <c r="B3" s="32"/>
      <c r="C3" s="32"/>
      <c r="D3" s="32"/>
      <c r="E3" s="32"/>
      <c r="F3" s="32"/>
      <c r="G3" s="32"/>
      <c r="H3" s="11"/>
    </row>
    <row r="5" spans="1:8" ht="55.2" x14ac:dyDescent="0.3">
      <c r="A5" s="1" t="s">
        <v>1</v>
      </c>
      <c r="B5" s="1" t="s">
        <v>2</v>
      </c>
      <c r="C5" s="1" t="s">
        <v>3</v>
      </c>
      <c r="D5" s="1" t="s">
        <v>33</v>
      </c>
      <c r="E5" s="1" t="s">
        <v>4</v>
      </c>
      <c r="F5" s="20" t="s">
        <v>42</v>
      </c>
      <c r="G5" s="2" t="s">
        <v>5</v>
      </c>
      <c r="H5" s="3"/>
    </row>
    <row r="6" spans="1:8" ht="55.2" x14ac:dyDescent="0.3">
      <c r="A6" s="4" t="s">
        <v>6</v>
      </c>
      <c r="B6" s="4" t="s">
        <v>7</v>
      </c>
      <c r="C6" s="12"/>
      <c r="D6" s="4">
        <v>118800</v>
      </c>
      <c r="E6" s="5">
        <f t="shared" ref="E6:E23" si="0">D6*C6</f>
        <v>0</v>
      </c>
      <c r="F6" s="5">
        <f>D6*0.88</f>
        <v>104544</v>
      </c>
      <c r="G6" s="6">
        <f>E6+F6</f>
        <v>104544</v>
      </c>
      <c r="H6" s="3"/>
    </row>
    <row r="7" spans="1:8" ht="41.4" x14ac:dyDescent="0.3">
      <c r="A7" s="4" t="s">
        <v>6</v>
      </c>
      <c r="B7" s="4" t="s">
        <v>8</v>
      </c>
      <c r="C7" s="12"/>
      <c r="D7" s="4">
        <v>39600</v>
      </c>
      <c r="E7" s="5">
        <f t="shared" si="0"/>
        <v>0</v>
      </c>
      <c r="F7" s="5">
        <f t="shared" ref="F7:F23" si="1">D7*0.88</f>
        <v>34848</v>
      </c>
      <c r="G7" s="6">
        <f t="shared" ref="G7:G23" si="2">E7+F7</f>
        <v>34848</v>
      </c>
      <c r="H7" s="3"/>
    </row>
    <row r="8" spans="1:8" ht="27.6" x14ac:dyDescent="0.3">
      <c r="A8" s="4" t="s">
        <v>6</v>
      </c>
      <c r="B8" s="4" t="s">
        <v>9</v>
      </c>
      <c r="C8" s="12"/>
      <c r="D8" s="4">
        <v>5280</v>
      </c>
      <c r="E8" s="5">
        <f t="shared" si="0"/>
        <v>0</v>
      </c>
      <c r="F8" s="5">
        <f t="shared" si="1"/>
        <v>4646.3999999999996</v>
      </c>
      <c r="G8" s="6">
        <f t="shared" si="2"/>
        <v>4646.3999999999996</v>
      </c>
      <c r="H8" s="3"/>
    </row>
    <row r="9" spans="1:8" ht="55.2" x14ac:dyDescent="0.3">
      <c r="A9" s="4" t="s">
        <v>6</v>
      </c>
      <c r="B9" s="4" t="s">
        <v>10</v>
      </c>
      <c r="C9" s="12"/>
      <c r="D9" s="4">
        <v>105600</v>
      </c>
      <c r="E9" s="5">
        <f t="shared" si="0"/>
        <v>0</v>
      </c>
      <c r="F9" s="5">
        <f t="shared" si="1"/>
        <v>92928</v>
      </c>
      <c r="G9" s="6">
        <f t="shared" si="2"/>
        <v>92928</v>
      </c>
      <c r="H9" s="3"/>
    </row>
    <row r="10" spans="1:8" ht="27.6" x14ac:dyDescent="0.3">
      <c r="A10" s="4" t="s">
        <v>11</v>
      </c>
      <c r="B10" s="4" t="s">
        <v>12</v>
      </c>
      <c r="C10" s="12"/>
      <c r="D10" s="4">
        <v>2400</v>
      </c>
      <c r="E10" s="5">
        <f t="shared" si="0"/>
        <v>0</v>
      </c>
      <c r="F10" s="5">
        <f t="shared" si="1"/>
        <v>2112</v>
      </c>
      <c r="G10" s="6">
        <f t="shared" si="2"/>
        <v>2112</v>
      </c>
      <c r="H10" s="3"/>
    </row>
    <row r="11" spans="1:8" ht="27.6" x14ac:dyDescent="0.3">
      <c r="A11" s="4" t="s">
        <v>11</v>
      </c>
      <c r="B11" s="4" t="s">
        <v>32</v>
      </c>
      <c r="C11" s="12"/>
      <c r="D11" s="4">
        <v>72000</v>
      </c>
      <c r="E11" s="5">
        <f t="shared" si="0"/>
        <v>0</v>
      </c>
      <c r="F11" s="5">
        <f t="shared" si="1"/>
        <v>63360</v>
      </c>
      <c r="G11" s="6">
        <f t="shared" si="2"/>
        <v>63360</v>
      </c>
      <c r="H11" s="3"/>
    </row>
    <row r="12" spans="1:8" ht="27.6" x14ac:dyDescent="0.3">
      <c r="A12" s="4" t="s">
        <v>15</v>
      </c>
      <c r="B12" s="4" t="s">
        <v>16</v>
      </c>
      <c r="C12" s="12"/>
      <c r="D12" s="4">
        <v>19800</v>
      </c>
      <c r="E12" s="5">
        <f t="shared" si="0"/>
        <v>0</v>
      </c>
      <c r="F12" s="5">
        <f t="shared" si="1"/>
        <v>17424</v>
      </c>
      <c r="G12" s="6">
        <f t="shared" si="2"/>
        <v>17424</v>
      </c>
      <c r="H12" s="3"/>
    </row>
    <row r="13" spans="1:8" ht="27.6" x14ac:dyDescent="0.3">
      <c r="A13" s="4" t="s">
        <v>15</v>
      </c>
      <c r="B13" s="4" t="s">
        <v>17</v>
      </c>
      <c r="C13" s="12"/>
      <c r="D13" s="4">
        <v>672</v>
      </c>
      <c r="E13" s="5">
        <f t="shared" si="0"/>
        <v>0</v>
      </c>
      <c r="F13" s="5">
        <f t="shared" si="1"/>
        <v>591.36</v>
      </c>
      <c r="G13" s="6">
        <f t="shared" si="2"/>
        <v>591.36</v>
      </c>
      <c r="H13" s="3"/>
    </row>
    <row r="14" spans="1:8" ht="41.4" x14ac:dyDescent="0.3">
      <c r="A14" s="4" t="s">
        <v>15</v>
      </c>
      <c r="B14" s="4" t="s">
        <v>18</v>
      </c>
      <c r="C14" s="12"/>
      <c r="D14" s="4">
        <v>14400</v>
      </c>
      <c r="E14" s="5">
        <f t="shared" si="0"/>
        <v>0</v>
      </c>
      <c r="F14" s="5">
        <f t="shared" si="1"/>
        <v>12672</v>
      </c>
      <c r="G14" s="6">
        <f t="shared" si="2"/>
        <v>12672</v>
      </c>
      <c r="H14" s="3"/>
    </row>
    <row r="15" spans="1:8" ht="27.6" x14ac:dyDescent="0.3">
      <c r="A15" s="4" t="s">
        <v>15</v>
      </c>
      <c r="B15" s="4" t="s">
        <v>19</v>
      </c>
      <c r="C15" s="12"/>
      <c r="D15" s="4">
        <v>16800</v>
      </c>
      <c r="E15" s="5">
        <f t="shared" si="0"/>
        <v>0</v>
      </c>
      <c r="F15" s="5">
        <f t="shared" si="1"/>
        <v>14784</v>
      </c>
      <c r="G15" s="6">
        <f t="shared" si="2"/>
        <v>14784</v>
      </c>
      <c r="H15" s="3"/>
    </row>
    <row r="16" spans="1:8" ht="27.6" x14ac:dyDescent="0.3">
      <c r="A16" s="4" t="s">
        <v>15</v>
      </c>
      <c r="B16" s="4" t="s">
        <v>20</v>
      </c>
      <c r="C16" s="12"/>
      <c r="D16" s="4">
        <v>3600</v>
      </c>
      <c r="E16" s="5">
        <f t="shared" si="0"/>
        <v>0</v>
      </c>
      <c r="F16" s="5">
        <f t="shared" si="1"/>
        <v>3168</v>
      </c>
      <c r="G16" s="6">
        <f t="shared" si="2"/>
        <v>3168</v>
      </c>
      <c r="H16" s="3"/>
    </row>
    <row r="17" spans="1:8" ht="41.4" x14ac:dyDescent="0.3">
      <c r="A17" s="4" t="s">
        <v>15</v>
      </c>
      <c r="B17" s="4" t="s">
        <v>21</v>
      </c>
      <c r="C17" s="12"/>
      <c r="D17" s="4">
        <v>2100</v>
      </c>
      <c r="E17" s="5">
        <f t="shared" si="0"/>
        <v>0</v>
      </c>
      <c r="F17" s="5">
        <f t="shared" si="1"/>
        <v>1848</v>
      </c>
      <c r="G17" s="6">
        <f t="shared" si="2"/>
        <v>1848</v>
      </c>
      <c r="H17" s="3"/>
    </row>
    <row r="18" spans="1:8" ht="27.6" x14ac:dyDescent="0.3">
      <c r="A18" s="4" t="s">
        <v>15</v>
      </c>
      <c r="B18" s="4" t="s">
        <v>22</v>
      </c>
      <c r="C18" s="12"/>
      <c r="D18" s="4">
        <v>192</v>
      </c>
      <c r="E18" s="5">
        <f t="shared" si="0"/>
        <v>0</v>
      </c>
      <c r="F18" s="5">
        <f t="shared" si="1"/>
        <v>168.96</v>
      </c>
      <c r="G18" s="6">
        <f t="shared" si="2"/>
        <v>168.96</v>
      </c>
      <c r="H18" s="3"/>
    </row>
    <row r="19" spans="1:8" ht="27.6" x14ac:dyDescent="0.3">
      <c r="A19" s="4" t="s">
        <v>15</v>
      </c>
      <c r="B19" s="4" t="s">
        <v>23</v>
      </c>
      <c r="C19" s="12"/>
      <c r="D19" s="4">
        <v>3600</v>
      </c>
      <c r="E19" s="5">
        <f t="shared" si="0"/>
        <v>0</v>
      </c>
      <c r="F19" s="5">
        <f t="shared" si="1"/>
        <v>3168</v>
      </c>
      <c r="G19" s="6">
        <f t="shared" si="2"/>
        <v>3168</v>
      </c>
      <c r="H19" s="3"/>
    </row>
    <row r="20" spans="1:8" ht="27.6" x14ac:dyDescent="0.3">
      <c r="A20" s="4" t="s">
        <v>15</v>
      </c>
      <c r="B20" s="4" t="s">
        <v>24</v>
      </c>
      <c r="C20" s="12"/>
      <c r="D20" s="4">
        <v>2400</v>
      </c>
      <c r="E20" s="5">
        <f t="shared" si="0"/>
        <v>0</v>
      </c>
      <c r="F20" s="5">
        <f t="shared" si="1"/>
        <v>2112</v>
      </c>
      <c r="G20" s="6">
        <f t="shared" si="2"/>
        <v>2112</v>
      </c>
      <c r="H20" s="3"/>
    </row>
    <row r="21" spans="1:8" ht="41.4" x14ac:dyDescent="0.3">
      <c r="A21" s="4" t="s">
        <v>15</v>
      </c>
      <c r="B21" s="4" t="s">
        <v>25</v>
      </c>
      <c r="C21" s="12"/>
      <c r="D21" s="4">
        <v>1800</v>
      </c>
      <c r="E21" s="5">
        <f t="shared" si="0"/>
        <v>0</v>
      </c>
      <c r="F21" s="5">
        <f t="shared" si="1"/>
        <v>1584</v>
      </c>
      <c r="G21" s="6">
        <f t="shared" si="2"/>
        <v>1584</v>
      </c>
      <c r="H21" s="3"/>
    </row>
    <row r="22" spans="1:8" ht="27.6" x14ac:dyDescent="0.3">
      <c r="A22" s="4" t="s">
        <v>11</v>
      </c>
      <c r="B22" s="4" t="s">
        <v>13</v>
      </c>
      <c r="C22" s="12"/>
      <c r="D22" s="4">
        <v>2400</v>
      </c>
      <c r="E22" s="5">
        <f t="shared" si="0"/>
        <v>0</v>
      </c>
      <c r="F22" s="5">
        <f t="shared" si="1"/>
        <v>2112</v>
      </c>
      <c r="G22" s="6">
        <f t="shared" si="2"/>
        <v>2112</v>
      </c>
      <c r="H22" s="3"/>
    </row>
    <row r="23" spans="1:8" ht="27.6" x14ac:dyDescent="0.3">
      <c r="A23" s="4" t="s">
        <v>11</v>
      </c>
      <c r="B23" s="4" t="s">
        <v>14</v>
      </c>
      <c r="C23" s="12"/>
      <c r="D23" s="4">
        <v>4800</v>
      </c>
      <c r="E23" s="5">
        <f t="shared" si="0"/>
        <v>0</v>
      </c>
      <c r="F23" s="5">
        <f t="shared" si="1"/>
        <v>4224</v>
      </c>
      <c r="G23" s="6">
        <f t="shared" si="2"/>
        <v>4224</v>
      </c>
      <c r="H23" s="3"/>
    </row>
    <row r="24" spans="1:8" ht="24.6" customHeight="1" x14ac:dyDescent="0.3">
      <c r="A24" s="31" t="s">
        <v>26</v>
      </c>
      <c r="B24" s="25"/>
      <c r="C24" s="26"/>
      <c r="D24" s="4">
        <f>SUM(D6:D23)</f>
        <v>416244</v>
      </c>
      <c r="E24" s="7">
        <f>SUM(E5:E20)</f>
        <v>0</v>
      </c>
      <c r="F24" s="5">
        <f>SUM(F6:F23)</f>
        <v>366294.72000000003</v>
      </c>
      <c r="G24" s="9"/>
      <c r="H24" s="3"/>
    </row>
    <row r="25" spans="1:8" ht="24.6" customHeight="1" x14ac:dyDescent="0.3">
      <c r="A25" s="24" t="s">
        <v>27</v>
      </c>
      <c r="B25" s="25"/>
      <c r="C25" s="25"/>
      <c r="D25" s="25"/>
      <c r="E25" s="25"/>
      <c r="F25" s="26"/>
      <c r="G25" s="6">
        <f>SUM(G6:G23)</f>
        <v>366294.72000000003</v>
      </c>
      <c r="H25" s="3"/>
    </row>
    <row r="27" spans="1:8" s="15" customFormat="1" ht="39" customHeight="1" x14ac:dyDescent="0.3">
      <c r="A27" s="32" t="s">
        <v>35</v>
      </c>
      <c r="B27" s="32"/>
      <c r="C27" s="32"/>
      <c r="D27" s="32"/>
      <c r="E27" s="32"/>
      <c r="F27" s="32"/>
      <c r="G27" s="32"/>
      <c r="H27" s="16"/>
    </row>
    <row r="28" spans="1:8" s="15" customFormat="1" ht="51" customHeight="1" x14ac:dyDescent="0.3">
      <c r="A28" s="32" t="s">
        <v>40</v>
      </c>
      <c r="B28" s="32"/>
      <c r="C28" s="32"/>
      <c r="D28" s="32"/>
      <c r="E28" s="32"/>
      <c r="F28" s="32"/>
      <c r="G28" s="32"/>
      <c r="H28" s="16"/>
    </row>
    <row r="29" spans="1:8" s="15" customFormat="1" ht="61.5" customHeight="1" x14ac:dyDescent="0.3">
      <c r="A29" s="32" t="s">
        <v>36</v>
      </c>
      <c r="B29" s="32"/>
      <c r="C29" s="32"/>
      <c r="D29" s="32"/>
      <c r="E29" s="32"/>
      <c r="F29" s="32"/>
      <c r="G29" s="32"/>
      <c r="H29" s="16"/>
    </row>
    <row r="30" spans="1:8" s="15" customFormat="1" ht="30.75" customHeight="1" x14ac:dyDescent="0.3">
      <c r="A30" s="32" t="s">
        <v>38</v>
      </c>
      <c r="B30" s="32"/>
      <c r="C30" s="32"/>
      <c r="D30" s="32"/>
      <c r="E30" s="32"/>
      <c r="F30" s="32"/>
      <c r="G30" s="32"/>
      <c r="H30" s="16"/>
    </row>
    <row r="31" spans="1:8" ht="49.5" customHeight="1" x14ac:dyDescent="0.3">
      <c r="A31" s="27" t="s">
        <v>28</v>
      </c>
      <c r="B31" s="27"/>
      <c r="C31" s="30"/>
      <c r="D31" s="30"/>
      <c r="E31" s="30"/>
      <c r="F31" s="13" t="s">
        <v>29</v>
      </c>
      <c r="G31" s="14"/>
    </row>
    <row r="32" spans="1:8" ht="60.75" customHeight="1" x14ac:dyDescent="0.25">
      <c r="A32" s="27" t="s">
        <v>30</v>
      </c>
      <c r="B32" s="27"/>
      <c r="C32" s="28"/>
      <c r="D32" s="28"/>
      <c r="E32" s="28"/>
      <c r="F32" s="28"/>
      <c r="G32" s="28"/>
    </row>
    <row r="33" spans="1:7" ht="66.75" customHeight="1" x14ac:dyDescent="0.25">
      <c r="A33" s="27" t="s">
        <v>31</v>
      </c>
      <c r="B33" s="27"/>
      <c r="C33" s="29"/>
      <c r="D33" s="29"/>
      <c r="E33" s="29"/>
      <c r="F33" s="29"/>
      <c r="G33" s="29"/>
    </row>
  </sheetData>
  <sheetProtection algorithmName="SHA-512" hashValue="sDjIeL9ojwAsbNCZhJs3Xc7C45Doi5sGpITvCCkOuca0mNklg7hPLKvwexPaYql9pLaLrh34Se/HJek9OannGQ==" saltValue="KPYIk7ISuxm9PkBa68Emtw==" spinCount="100000" sheet="1" selectLockedCells="1"/>
  <protectedRanges>
    <protectedRange sqref="C6:C23" name="Range1"/>
    <protectedRange sqref="A31:G33" name="Range2_1"/>
  </protectedRanges>
  <autoFilter ref="A5:G25" xr:uid="{E86F0CE1-A7F7-4BF7-A40E-3D3EEEE53AF0}"/>
  <mergeCells count="14">
    <mergeCell ref="A32:B32"/>
    <mergeCell ref="C32:G32"/>
    <mergeCell ref="A33:B33"/>
    <mergeCell ref="C33:G33"/>
    <mergeCell ref="A2:H2"/>
    <mergeCell ref="A3:G3"/>
    <mergeCell ref="A24:C24"/>
    <mergeCell ref="A25:F25"/>
    <mergeCell ref="A31:B31"/>
    <mergeCell ref="C31:E31"/>
    <mergeCell ref="A27:G27"/>
    <mergeCell ref="A28:G28"/>
    <mergeCell ref="A29:G29"/>
    <mergeCell ref="A30:G30"/>
  </mergeCells>
  <pageMargins left="0.7" right="0.7" top="0.75" bottom="0.75" header="0.3" footer="0.3"/>
  <pageSetup scale="71" orientation="portrait" r:id="rId1"/>
  <rowBreaks count="1" manualBreakCount="1">
    <brk id="25" max="16383"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3120F11C645144AA6F247EB5153E2C" ma:contentTypeVersion="15" ma:contentTypeDescription="Create a new document." ma:contentTypeScope="" ma:versionID="5d65eb5f212bc3c58a719dbd76d79543">
  <xsd:schema xmlns:xsd="http://www.w3.org/2001/XMLSchema" xmlns:xs="http://www.w3.org/2001/XMLSchema" xmlns:p="http://schemas.microsoft.com/office/2006/metadata/properties" xmlns:ns2="5ba18d73-8688-48df-90b9-28175ef0f712" xmlns:ns3="4214f36b-2ec0-4977-afc1-96cfe8a4b1f7" targetNamespace="http://schemas.microsoft.com/office/2006/metadata/properties" ma:root="true" ma:fieldsID="8114ecff4745b72b176cdcdffb263db3" ns2:_="" ns3:_="">
    <xsd:import namespace="5ba18d73-8688-48df-90b9-28175ef0f712"/>
    <xsd:import namespace="4214f36b-2ec0-4977-afc1-96cfe8a4b1f7"/>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element ref="ns2:DataAccurat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ba18d73-8688-48df-90b9-28175ef0f71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DataAccurate" ma:index="18" nillable="true" ma:displayName="Data Accurate" ma:description="Data matches data on EDD printed lic." ma:format="Dropdown" ma:internalName="DataAccurate">
      <xsd:simpleType>
        <xsd:restriction base="dms:Text">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027ca00c-1d18-4673-a194-b5f4391bf6c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214f36b-2ec0-4977-afc1-96cfe8a4b1f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5ab1f4e-be3d-4e7e-83a8-a70bd4ac9a50}" ma:internalName="TaxCatchAll" ma:showField="CatchAllData" ma:web="4214f36b-2ec0-4977-afc1-96cfe8a4b1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DataAccurate xmlns="5ba18d73-8688-48df-90b9-28175ef0f712" xsi:nil="true"/>
    <lcf76f155ced4ddcb4097134ff3c332f xmlns="5ba18d73-8688-48df-90b9-28175ef0f712">
      <Terms xmlns="http://schemas.microsoft.com/office/infopath/2007/PartnerControls"/>
    </lcf76f155ced4ddcb4097134ff3c332f>
    <TaxCatchAll xmlns="4214f36b-2ec0-4977-afc1-96cfe8a4b1f7" xsi:nil="true"/>
  </documentManagement>
</p:properties>
</file>

<file path=customXml/itemProps1.xml><?xml version="1.0" encoding="utf-8"?>
<ds:datastoreItem xmlns:ds="http://schemas.openxmlformats.org/officeDocument/2006/customXml" ds:itemID="{6AD291F0-A5D7-4F7F-BB41-76361C8E5A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ba18d73-8688-48df-90b9-28175ef0f712"/>
    <ds:schemaRef ds:uri="4214f36b-2ec0-4977-afc1-96cfe8a4b1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B15EACF-DE3F-441E-A621-004F51A89BBF}">
  <ds:schemaRefs>
    <ds:schemaRef ds:uri="http://schemas.microsoft.com/sharepoint/v3/contenttype/forms"/>
  </ds:schemaRefs>
</ds:datastoreItem>
</file>

<file path=customXml/itemProps3.xml><?xml version="1.0" encoding="utf-8"?>
<ds:datastoreItem xmlns:ds="http://schemas.openxmlformats.org/officeDocument/2006/customXml" ds:itemID="{2BA1CE72-CB4E-40D3-9179-C54E58940752}">
  <ds:schemaRefs>
    <ds:schemaRef ds:uri="http://schemas.microsoft.com/office/2006/metadata/properties"/>
    <ds:schemaRef ds:uri="http://schemas.microsoft.com/office/infopath/2007/PartnerControls"/>
    <ds:schemaRef ds:uri="5ba18d73-8688-48df-90b9-28175ef0f712"/>
    <ds:schemaRef ds:uri="4214f36b-2ec0-4977-afc1-96cfe8a4b1f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Contract Term</vt:lpstr>
      <vt:lpstr>Option Year 1</vt:lpstr>
      <vt:lpstr>Option Year 2</vt:lpstr>
    </vt:vector>
  </TitlesOfParts>
  <Manager/>
  <Company>California Department of Public Health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Henderson, Timothy@CDPH</dc:creator>
  <cp:keywords/>
  <dc:description/>
  <cp:lastModifiedBy>Morton, Kamilah@CDPH</cp:lastModifiedBy>
  <cp:revision/>
  <cp:lastPrinted>2026-07-01T21:12:06Z</cp:lastPrinted>
  <dcterms:created xsi:type="dcterms:W3CDTF">2023-08-03T15:45:39Z</dcterms:created>
  <dcterms:modified xsi:type="dcterms:W3CDTF">2026-07-06T22:35:37Z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0x0101008C3120F11C645144AA6F247EB5153E2C</vt:lpwstr>
  </property>
  <property fmtid="{D5CDD505-2E9C-101B-9397-08002B2CF9AE}" pid="3" name="MSIP_Label_213b91bf-ff26-4203-8076-653b9b8a5c80_Enabled">
    <vt:lpwstr>true</vt:lpwstr>
  </property>
  <property fmtid="{D5CDD505-2E9C-101B-9397-08002B2CF9AE}" pid="4" name="MSIP_Label_213b91bf-ff26-4203-8076-653b9b8a5c80_SetDate">
    <vt:lpwstr>2026-04-28T17:49:32Z</vt:lpwstr>
  </property>
  <property fmtid="{D5CDD505-2E9C-101B-9397-08002B2CF9AE}" pid="5" name="MSIP_Label_213b91bf-ff26-4203-8076-653b9b8a5c80_Method">
    <vt:lpwstr>Standard</vt:lpwstr>
  </property>
  <property fmtid="{D5CDD505-2E9C-101B-9397-08002B2CF9AE}" pid="6" name="MSIP_Label_213b91bf-ff26-4203-8076-653b9b8a5c80_Name">
    <vt:lpwstr>Confidential - Low</vt:lpwstr>
  </property>
  <property fmtid="{D5CDD505-2E9C-101B-9397-08002B2CF9AE}" pid="7" name="MSIP_Label_213b91bf-ff26-4203-8076-653b9b8a5c80_SiteId">
    <vt:lpwstr>1f311b51-f6d9-4153-9bac-55e0ef9641b8</vt:lpwstr>
  </property>
  <property fmtid="{D5CDD505-2E9C-101B-9397-08002B2CF9AE}" pid="8" name="MSIP_Label_213b91bf-ff26-4203-8076-653b9b8a5c80_ActionId">
    <vt:lpwstr>b0417779-19a5-46c7-b8a7-d91be0f10d73</vt:lpwstr>
  </property>
  <property fmtid="{D5CDD505-2E9C-101B-9397-08002B2CF9AE}" pid="9" name="MSIP_Label_213b91bf-ff26-4203-8076-653b9b8a5c80_ContentBits">
    <vt:lpwstr>0</vt:lpwstr>
  </property>
  <property fmtid="{D5CDD505-2E9C-101B-9397-08002B2CF9AE}" pid="10" name="MSIP_Label_213b91bf-ff26-4203-8076-653b9b8a5c80_Tag">
    <vt:lpwstr>10, 3, 0, 2</vt:lpwstr>
  </property>
</Properties>
</file>